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35" windowWidth="4350" windowHeight="5955"/>
  </bookViews>
  <sheets>
    <sheet name="PHEV Analyses" sheetId="29" r:id="rId1"/>
  </sheets>
  <calcPr calcId="125725"/>
</workbook>
</file>

<file path=xl/calcChain.xml><?xml version="1.0" encoding="utf-8"?>
<calcChain xmlns="http://schemas.openxmlformats.org/spreadsheetml/2006/main">
  <c r="K5" i="29"/>
  <c r="J5"/>
  <c r="I5"/>
  <c r="H5"/>
  <c r="K4"/>
  <c r="J4"/>
  <c r="I4"/>
  <c r="H4"/>
  <c r="K8"/>
  <c r="J8"/>
  <c r="I8"/>
  <c r="H8"/>
  <c r="K7"/>
  <c r="J7"/>
  <c r="J9" s="1"/>
  <c r="H7"/>
  <c r="I7"/>
  <c r="I9" s="1"/>
  <c r="AX18"/>
  <c r="AW18"/>
  <c r="K9"/>
  <c r="K11"/>
  <c r="L10"/>
  <c r="L12"/>
  <c r="M10"/>
  <c r="M12"/>
  <c r="H9"/>
  <c r="H11"/>
  <c r="K16"/>
  <c r="AH4" s="1"/>
  <c r="L16"/>
  <c r="M16"/>
  <c r="AJ4" s="1"/>
  <c r="AS12"/>
  <c r="AW5" s="1"/>
  <c r="AS8"/>
  <c r="AS10" s="1"/>
  <c r="M14"/>
  <c r="AQ4" s="1"/>
  <c r="I13"/>
  <c r="R4" s="1"/>
  <c r="J13"/>
  <c r="S4" s="1"/>
  <c r="K13"/>
  <c r="T4" s="1"/>
  <c r="L13"/>
  <c r="U4" s="1"/>
  <c r="M13"/>
  <c r="V4" s="1"/>
  <c r="H13"/>
  <c r="Q4" s="1"/>
  <c r="K14"/>
  <c r="AO4" s="1"/>
  <c r="L14"/>
  <c r="AP4" s="1"/>
  <c r="H14"/>
  <c r="AL4" s="1"/>
  <c r="AI4"/>
  <c r="H10"/>
  <c r="H12"/>
  <c r="I12"/>
  <c r="J12"/>
  <c r="K12"/>
  <c r="I10"/>
  <c r="J10"/>
  <c r="K10"/>
  <c r="L15" l="1"/>
  <c r="AB4" s="1"/>
  <c r="M15"/>
  <c r="AC4" s="1"/>
  <c r="H15"/>
  <c r="X4" s="1"/>
  <c r="H16"/>
  <c r="AE4" s="1"/>
  <c r="J11"/>
  <c r="J15" s="1"/>
  <c r="Z4" s="1"/>
  <c r="K15"/>
  <c r="AA4" s="1"/>
  <c r="I11"/>
  <c r="AS14"/>
  <c r="AX5" s="1"/>
  <c r="AV5"/>
  <c r="J16" l="1"/>
  <c r="AG4" s="1"/>
  <c r="J14"/>
  <c r="AN4" s="1"/>
  <c r="I14"/>
  <c r="AM4" s="1"/>
  <c r="I16"/>
  <c r="AF4" s="1"/>
  <c r="I15"/>
  <c r="Y4" s="1"/>
</calcChain>
</file>

<file path=xl/sharedStrings.xml><?xml version="1.0" encoding="utf-8"?>
<sst xmlns="http://schemas.openxmlformats.org/spreadsheetml/2006/main" count="117" uniqueCount="72">
  <si>
    <t>Distance (mile)</t>
  </si>
  <si>
    <t>HEV</t>
  </si>
  <si>
    <t>CV</t>
  </si>
  <si>
    <t>PHEV20</t>
  </si>
  <si>
    <t>PHEV60</t>
  </si>
  <si>
    <t>PHEV40</t>
  </si>
  <si>
    <t>PHEV7</t>
  </si>
  <si>
    <t>Average fuel consumption</t>
  </si>
  <si>
    <t>Average total GHG emissions</t>
  </si>
  <si>
    <t>Gas price</t>
  </si>
  <si>
    <t>Electricity price</t>
  </si>
  <si>
    <t>Life-cycle GHG of vehicle body</t>
  </si>
  <si>
    <t>Cost of base vehicle body</t>
  </si>
  <si>
    <t>Cost of battery</t>
  </si>
  <si>
    <t>Life-cycle GHG of battery</t>
  </si>
  <si>
    <t>%</t>
  </si>
  <si>
    <t>Battery charging efficiency</t>
  </si>
  <si>
    <t>Grid distribution and transmission loss</t>
  </si>
  <si>
    <t>AER</t>
  </si>
  <si>
    <t>Battery energy</t>
  </si>
  <si>
    <t>kWh</t>
  </si>
  <si>
    <t>miles</t>
  </si>
  <si>
    <t>mile/kWh</t>
  </si>
  <si>
    <t>mpg</t>
  </si>
  <si>
    <t>Life-cycle GHGs of gasoline</t>
  </si>
  <si>
    <t>Life-cycle GHGs of electricity at power plant</t>
  </si>
  <si>
    <t>CD-mode efficiency</t>
  </si>
  <si>
    <t>CS-mode efficiency</t>
  </si>
  <si>
    <t>CD-mode cost per mile</t>
  </si>
  <si>
    <t>CS-mode cost per mile</t>
  </si>
  <si>
    <t>CD-mode GHGs per mile</t>
  </si>
  <si>
    <t>CS-mode GHGs per mile</t>
  </si>
  <si>
    <t>Present value of average lifetime cost</t>
  </si>
  <si>
    <t>Gas price levels</t>
  </si>
  <si>
    <t>Carbon tax</t>
  </si>
  <si>
    <t>Discount rate</t>
  </si>
  <si>
    <t>Levels</t>
  </si>
  <si>
    <t>Battery replacement</t>
  </si>
  <si>
    <t>Distance between charges</t>
  </si>
  <si>
    <t>Average operation GHGs</t>
  </si>
  <si>
    <t>Average lifetime total cost</t>
  </si>
  <si>
    <t>Average total GHGs</t>
  </si>
  <si>
    <t>Value</t>
  </si>
  <si>
    <t>Simulation Results</t>
  </si>
  <si>
    <t>year</t>
  </si>
  <si>
    <t>Year</t>
  </si>
  <si>
    <t>Rate</t>
  </si>
  <si>
    <t>PV rate</t>
  </si>
  <si>
    <t>annual VMT</t>
  </si>
  <si>
    <t>Battery replacement frequency over vehicle life</t>
  </si>
  <si>
    <t>–</t>
  </si>
  <si>
    <t>Operation GHG emissions</t>
  </si>
  <si>
    <r>
      <t>d</t>
    </r>
    <r>
      <rPr>
        <vertAlign val="subscript"/>
        <sz val="9"/>
        <rFont val="Arial"/>
        <family val="2"/>
      </rPr>
      <t>ANUL</t>
    </r>
    <r>
      <rPr>
        <sz val="9"/>
        <rFont val="Arial"/>
        <family val="2"/>
      </rPr>
      <t>*PV-rate</t>
    </r>
  </si>
  <si>
    <r>
      <t>d</t>
    </r>
    <r>
      <rPr>
        <b/>
        <vertAlign val="subscript"/>
        <sz val="9"/>
        <rFont val="Arial"/>
        <family val="2"/>
      </rPr>
      <t>ANUL</t>
    </r>
    <r>
      <rPr>
        <b/>
        <sz val="9"/>
        <rFont val="Arial"/>
        <family val="2"/>
      </rPr>
      <t>*PV-rate</t>
    </r>
  </si>
  <si>
    <t>SOC swing (SOC maximum - minimum)</t>
  </si>
  <si>
    <t>Battery SOC swing</t>
  </si>
  <si>
    <t>Battery specific energy</t>
  </si>
  <si>
    <t>Units</t>
  </si>
  <si>
    <t>Parameters</t>
  </si>
  <si>
    <t>$/mile</t>
  </si>
  <si>
    <r>
      <t>kgCO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eq/mile</t>
    </r>
  </si>
  <si>
    <t>gal/mile</t>
  </si>
  <si>
    <t>$/gal</t>
  </si>
  <si>
    <t>$/kWh</t>
  </si>
  <si>
    <r>
      <t>$/tonCO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</t>
    </r>
  </si>
  <si>
    <t>$</t>
  </si>
  <si>
    <r>
      <t>kgCO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</t>
    </r>
  </si>
  <si>
    <r>
      <t>kgCO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eq/kWh</t>
    </r>
  </si>
  <si>
    <r>
      <t>kgCO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eq/gal</t>
    </r>
  </si>
  <si>
    <t>kWh/kg</t>
  </si>
  <si>
    <t>Battery replacements over vehicle life</t>
  </si>
  <si>
    <r>
      <t xml:space="preserve">Supplemental to Shiau, C-S, C. Samaras, R. Hauffe and J.J. Michalek (2009) "Impact of battery weight and charging patterns on the economic and environmental benefits of plug-in hybrid vehicles," </t>
    </r>
    <r>
      <rPr>
        <i/>
        <sz val="14"/>
        <rFont val="Arial"/>
        <family val="2"/>
      </rPr>
      <t>Energy Policy</t>
    </r>
    <r>
      <rPr>
        <sz val="14"/>
        <rFont val="Arial"/>
        <family val="2"/>
      </rPr>
      <t xml:space="preserve"> v37 p2653-2663.</t>
    </r>
  </si>
</sst>
</file>

<file path=xl/styles.xml><?xml version="1.0" encoding="utf-8"?>
<styleSheet xmlns="http://schemas.openxmlformats.org/spreadsheetml/2006/main">
  <numFmts count="8">
    <numFmt numFmtId="180" formatCode="0.0"/>
    <numFmt numFmtId="182" formatCode="0.000"/>
    <numFmt numFmtId="183" formatCode="&quot;$&quot;#,##0.00"/>
    <numFmt numFmtId="184" formatCode="0.0000"/>
    <numFmt numFmtId="188" formatCode="0.0_ "/>
    <numFmt numFmtId="192" formatCode="0.0000_ "/>
    <numFmt numFmtId="196" formatCode="&quot;$&quot;#,##0"/>
    <numFmt numFmtId="197" formatCode="0.0000_);[Red]\(0.0000\)"/>
  </numFmts>
  <fonts count="20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5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bscript"/>
      <sz val="9"/>
      <name val="Arial"/>
      <family val="2"/>
    </font>
    <font>
      <b/>
      <vertAlign val="subscript"/>
      <sz val="9"/>
      <name val="Arial"/>
      <family val="2"/>
    </font>
    <font>
      <sz val="9"/>
      <color indexed="23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i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5" fillId="0" borderId="0" xfId="1" applyFont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88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192" fontId="5" fillId="0" borderId="0" xfId="1" applyNumberFormat="1" applyFont="1" applyFill="1" applyBorder="1" applyAlignment="1">
      <alignment horizontal="center" vertical="center" wrapText="1"/>
    </xf>
    <xf numFmtId="197" fontId="6" fillId="0" borderId="0" xfId="1" applyNumberFormat="1" applyFont="1" applyFill="1" applyBorder="1" applyAlignment="1">
      <alignment horizontal="center" vertical="center" wrapText="1"/>
    </xf>
    <xf numFmtId="192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3" fillId="5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97" fontId="6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84" fontId="3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92" fontId="3" fillId="0" borderId="0" xfId="1" applyNumberFormat="1" applyFont="1" applyAlignment="1">
      <alignment horizontal="center" vertical="center"/>
    </xf>
    <xf numFmtId="197" fontId="3" fillId="0" borderId="0" xfId="1" applyNumberFormat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82" fontId="12" fillId="6" borderId="5" xfId="1" quotePrefix="1" applyNumberFormat="1" applyFont="1" applyFill="1" applyBorder="1" applyAlignment="1">
      <alignment horizontal="center" vertical="center"/>
    </xf>
    <xf numFmtId="0" fontId="12" fillId="6" borderId="5" xfId="1" applyFont="1" applyFill="1" applyBorder="1" applyAlignment="1">
      <alignment horizontal="center" vertical="center"/>
    </xf>
    <xf numFmtId="1" fontId="12" fillId="6" borderId="6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82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180" fontId="8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Alignment="1">
      <alignment horizontal="center" vertical="center"/>
    </xf>
    <xf numFmtId="182" fontId="8" fillId="0" borderId="0" xfId="1" applyNumberFormat="1" applyFont="1" applyFill="1" applyBorder="1" applyAlignment="1">
      <alignment horizontal="center" vertical="center"/>
    </xf>
    <xf numFmtId="182" fontId="3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0" fontId="5" fillId="0" borderId="5" xfId="1" quotePrefix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83" fontId="3" fillId="0" borderId="0" xfId="1" applyNumberFormat="1" applyFont="1" applyAlignment="1">
      <alignment horizontal="center" vertical="center"/>
    </xf>
    <xf numFmtId="196" fontId="3" fillId="0" borderId="0" xfId="1" applyNumberFormat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/>
    </xf>
    <xf numFmtId="0" fontId="7" fillId="7" borderId="11" xfId="1" applyFont="1" applyFill="1" applyBorder="1" applyAlignment="1">
      <alignment horizontal="center" vertical="center"/>
    </xf>
    <xf numFmtId="0" fontId="8" fillId="7" borderId="0" xfId="1" applyFont="1" applyFill="1" applyBorder="1" applyAlignment="1">
      <alignment horizontal="center" vertical="center"/>
    </xf>
    <xf numFmtId="0" fontId="17" fillId="7" borderId="9" xfId="1" applyFont="1" applyFill="1" applyBorder="1" applyAlignment="1" applyProtection="1">
      <alignment horizontal="center" vertical="center"/>
    </xf>
    <xf numFmtId="0" fontId="7" fillId="7" borderId="12" xfId="1" applyFont="1" applyFill="1" applyBorder="1" applyAlignment="1" applyProtection="1">
      <alignment horizontal="center" vertical="center"/>
    </xf>
    <xf numFmtId="0" fontId="7" fillId="7" borderId="10" xfId="1" applyFont="1" applyFill="1" applyBorder="1" applyAlignment="1" applyProtection="1">
      <alignment horizontal="center" vertical="center" wrapText="1"/>
    </xf>
    <xf numFmtId="0" fontId="7" fillId="7" borderId="1" xfId="1" applyFont="1" applyFill="1" applyBorder="1" applyAlignment="1">
      <alignment horizontal="center" vertical="center"/>
    </xf>
    <xf numFmtId="0" fontId="7" fillId="7" borderId="1" xfId="1" applyFont="1" applyFill="1" applyBorder="1" applyAlignment="1" applyProtection="1">
      <alignment horizontal="center" vertical="center"/>
    </xf>
    <xf numFmtId="0" fontId="8" fillId="7" borderId="13" xfId="1" applyFont="1" applyFill="1" applyBorder="1" applyAlignment="1" applyProtection="1">
      <alignment horizontal="center" vertical="center"/>
    </xf>
    <xf numFmtId="180" fontId="8" fillId="7" borderId="0" xfId="1" applyNumberFormat="1" applyFont="1" applyFill="1" applyBorder="1" applyAlignment="1" applyProtection="1">
      <alignment horizontal="center" vertical="center"/>
    </xf>
    <xf numFmtId="180" fontId="8" fillId="7" borderId="0" xfId="1" applyNumberFormat="1" applyFont="1" applyFill="1" applyBorder="1" applyAlignment="1">
      <alignment horizontal="center" vertical="center"/>
    </xf>
    <xf numFmtId="0" fontId="8" fillId="7" borderId="7" xfId="1" applyFont="1" applyFill="1" applyBorder="1" applyAlignment="1">
      <alignment horizontal="center" vertical="center"/>
    </xf>
    <xf numFmtId="180" fontId="1" fillId="7" borderId="0" xfId="1" applyNumberFormat="1" applyFont="1" applyFill="1" applyBorder="1" applyAlignment="1" applyProtection="1">
      <alignment horizontal="center" vertical="center"/>
    </xf>
    <xf numFmtId="9" fontId="1" fillId="7" borderId="0" xfId="1" applyNumberFormat="1" applyFont="1" applyFill="1" applyBorder="1" applyAlignment="1" applyProtection="1">
      <alignment horizontal="center" vertical="center"/>
    </xf>
    <xf numFmtId="2" fontId="1" fillId="7" borderId="0" xfId="1" applyNumberFormat="1" applyFont="1" applyFill="1" applyBorder="1" applyAlignment="1" applyProtection="1">
      <alignment horizontal="center" vertical="center"/>
    </xf>
    <xf numFmtId="180" fontId="8" fillId="7" borderId="7" xfId="1" applyNumberFormat="1" applyFont="1" applyFill="1" applyBorder="1" applyAlignment="1">
      <alignment horizontal="center" vertical="center"/>
    </xf>
    <xf numFmtId="0" fontId="0" fillId="7" borderId="13" xfId="1" applyFont="1" applyFill="1" applyBorder="1" applyAlignment="1">
      <alignment horizontal="center" vertical="center"/>
    </xf>
    <xf numFmtId="182" fontId="1" fillId="7" borderId="0" xfId="1" applyNumberFormat="1" applyFont="1" applyFill="1" applyBorder="1" applyAlignment="1">
      <alignment horizontal="center" vertical="center"/>
    </xf>
    <xf numFmtId="182" fontId="8" fillId="7" borderId="0" xfId="1" applyNumberFormat="1" applyFont="1" applyFill="1" applyBorder="1" applyAlignment="1">
      <alignment horizontal="center" vertical="center"/>
    </xf>
    <xf numFmtId="182" fontId="8" fillId="7" borderId="7" xfId="1" applyNumberFormat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0" fillId="7" borderId="14" xfId="1" applyFont="1" applyFill="1" applyBorder="1" applyAlignment="1">
      <alignment horizontal="center" vertical="center"/>
    </xf>
    <xf numFmtId="182" fontId="8" fillId="7" borderId="3" xfId="1" applyNumberFormat="1" applyFont="1" applyFill="1" applyBorder="1" applyAlignment="1">
      <alignment horizontal="center" vertical="center"/>
    </xf>
    <xf numFmtId="182" fontId="8" fillId="7" borderId="8" xfId="1" applyNumberFormat="1" applyFont="1" applyFill="1" applyBorder="1" applyAlignment="1">
      <alignment horizontal="center" vertical="center"/>
    </xf>
    <xf numFmtId="0" fontId="17" fillId="8" borderId="9" xfId="1" applyFont="1" applyFill="1" applyBorder="1" applyAlignment="1">
      <alignment horizontal="center" vertical="center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/>
    </xf>
    <xf numFmtId="0" fontId="0" fillId="8" borderId="0" xfId="1" applyFont="1" applyFill="1" applyBorder="1" applyAlignment="1">
      <alignment horizontal="center" vertical="center"/>
    </xf>
    <xf numFmtId="183" fontId="8" fillId="8" borderId="7" xfId="1" applyNumberFormat="1" applyFont="1" applyFill="1" applyBorder="1" applyAlignment="1">
      <alignment horizontal="center" vertical="center"/>
    </xf>
    <xf numFmtId="0" fontId="7" fillId="8" borderId="1" xfId="1" applyFont="1" applyFill="1" applyBorder="1" applyAlignment="1" applyProtection="1">
      <alignment horizontal="center" vertical="center"/>
    </xf>
    <xf numFmtId="0" fontId="8" fillId="8" borderId="7" xfId="1" applyFont="1" applyFill="1" applyBorder="1" applyAlignment="1">
      <alignment horizontal="center" vertical="center"/>
    </xf>
    <xf numFmtId="196" fontId="8" fillId="8" borderId="7" xfId="1" applyNumberFormat="1" applyFont="1" applyFill="1" applyBorder="1" applyAlignment="1">
      <alignment horizontal="center" vertical="center"/>
    </xf>
    <xf numFmtId="9" fontId="8" fillId="8" borderId="7" xfId="1" applyNumberFormat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6" fillId="8" borderId="0" xfId="1" applyFont="1" applyFill="1" applyBorder="1" applyAlignment="1">
      <alignment horizontal="center" vertical="center"/>
    </xf>
    <xf numFmtId="0" fontId="16" fillId="8" borderId="7" xfId="1" applyNumberFormat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0" fillId="8" borderId="3" xfId="1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0" fontId="3" fillId="9" borderId="4" xfId="1" applyFont="1" applyFill="1" applyBorder="1" applyAlignment="1">
      <alignment horizontal="center" vertical="center"/>
    </xf>
    <xf numFmtId="0" fontId="3" fillId="9" borderId="5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/>
    </xf>
    <xf numFmtId="0" fontId="8" fillId="9" borderId="0" xfId="1" applyFont="1" applyFill="1" applyBorder="1" applyAlignment="1">
      <alignment horizontal="center" vertical="center"/>
    </xf>
    <xf numFmtId="0" fontId="7" fillId="9" borderId="7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180" fontId="8" fillId="9" borderId="7" xfId="1" applyNumberFormat="1" applyFont="1" applyFill="1" applyBorder="1" applyAlignment="1">
      <alignment horizontal="center" vertical="center"/>
    </xf>
    <xf numFmtId="182" fontId="8" fillId="9" borderId="7" xfId="1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horizontal="center" vertical="center"/>
    </xf>
    <xf numFmtId="0" fontId="3" fillId="9" borderId="0" xfId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0" fontId="3" fillId="9" borderId="8" xfId="1" applyFont="1" applyFill="1" applyBorder="1" applyAlignment="1">
      <alignment horizontal="center" vertical="center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</cellXfs>
  <cellStyles count="2">
    <cellStyle name="Normal" xfId="0" builtinId="0"/>
    <cellStyle name="Normal_PSAT_PHEV_runs_FINAL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666720920315495"/>
          <c:y val="5.3984575835475578E-2"/>
          <c:w val="0.75666912978232348"/>
          <c:h val="0.82262210796915169"/>
        </c:manualLayout>
      </c:layout>
      <c:scatterChart>
        <c:scatterStyle val="smoothMarker"/>
        <c:ser>
          <c:idx val="3"/>
          <c:order val="0"/>
          <c:tx>
            <c:v>PHEV20+1x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Analyses'!$Y$5:$Y$104</c:f>
              <c:numCache>
                <c:formatCode>0.0000</c:formatCode>
                <c:ptCount val="100"/>
                <c:pt idx="0">
                  <c:v>0.1890911530181289</c:v>
                </c:pt>
                <c:pt idx="1">
                  <c:v>0.1890911530181289</c:v>
                </c:pt>
                <c:pt idx="2">
                  <c:v>0.1890911530181289</c:v>
                </c:pt>
                <c:pt idx="3">
                  <c:v>0.1890911530181289</c:v>
                </c:pt>
                <c:pt idx="4">
                  <c:v>0.1890911530181289</c:v>
                </c:pt>
                <c:pt idx="5">
                  <c:v>0.1890911530181289</c:v>
                </c:pt>
                <c:pt idx="6">
                  <c:v>0.1890911530181289</c:v>
                </c:pt>
                <c:pt idx="7">
                  <c:v>0.1890911530181289</c:v>
                </c:pt>
                <c:pt idx="8">
                  <c:v>0.1890911530181289</c:v>
                </c:pt>
                <c:pt idx="9">
                  <c:v>0.1890911530181289</c:v>
                </c:pt>
                <c:pt idx="10">
                  <c:v>0.1890911530181289</c:v>
                </c:pt>
                <c:pt idx="11">
                  <c:v>0.1890911530181289</c:v>
                </c:pt>
                <c:pt idx="12">
                  <c:v>0.1890911530181289</c:v>
                </c:pt>
                <c:pt idx="13">
                  <c:v>0.1890911530181289</c:v>
                </c:pt>
                <c:pt idx="14">
                  <c:v>0.1890911530181289</c:v>
                </c:pt>
                <c:pt idx="15">
                  <c:v>0.1890911530181289</c:v>
                </c:pt>
                <c:pt idx="16">
                  <c:v>0.1890911530181289</c:v>
                </c:pt>
                <c:pt idx="17">
                  <c:v>0.1890911530181289</c:v>
                </c:pt>
                <c:pt idx="18">
                  <c:v>0.1890911530181289</c:v>
                </c:pt>
                <c:pt idx="19">
                  <c:v>0.1890911530181289</c:v>
                </c:pt>
                <c:pt idx="20">
                  <c:v>0.19008810274177493</c:v>
                </c:pt>
                <c:pt idx="21">
                  <c:v>0.19129299893707657</c:v>
                </c:pt>
                <c:pt idx="22">
                  <c:v>0.19239312155017807</c:v>
                </c:pt>
                <c:pt idx="23">
                  <c:v>0.19340156727885444</c:v>
                </c:pt>
                <c:pt idx="24">
                  <c:v>0.19432933734923671</c:v>
                </c:pt>
                <c:pt idx="25">
                  <c:v>0.19518574049112802</c:v>
                </c:pt>
                <c:pt idx="26">
                  <c:v>0.19597870636324963</c:v>
                </c:pt>
                <c:pt idx="27">
                  <c:v>0.19671503181593394</c:v>
                </c:pt>
                <c:pt idx="28">
                  <c:v>0.19740057620291593</c:v>
                </c:pt>
                <c:pt idx="29">
                  <c:v>0.19804041763076577</c:v>
                </c:pt>
                <c:pt idx="30">
                  <c:v>0.19863897896649627</c:v>
                </c:pt>
                <c:pt idx="31">
                  <c:v>0.19920013021874361</c:v>
                </c:pt>
                <c:pt idx="32">
                  <c:v>0.19972727230418807</c:v>
                </c:pt>
                <c:pt idx="33">
                  <c:v>0.20022340603166522</c:v>
                </c:pt>
                <c:pt idx="34">
                  <c:v>0.20069118926042939</c:v>
                </c:pt>
                <c:pt idx="35">
                  <c:v>0.20113298453203998</c:v>
                </c:pt>
                <c:pt idx="36">
                  <c:v>0.20155089897815812</c:v>
                </c:pt>
                <c:pt idx="37">
                  <c:v>0.20194681792711217</c:v>
                </c:pt>
                <c:pt idx="38">
                  <c:v>0.2023224333402224</c:v>
                </c:pt>
                <c:pt idx="39">
                  <c:v>0.2026792679826771</c:v>
                </c:pt>
                <c:pt idx="40">
                  <c:v>0.20301869605720721</c:v>
                </c:pt>
                <c:pt idx="41">
                  <c:v>0.20334196089009302</c:v>
                </c:pt>
                <c:pt idx="42">
                  <c:v>0.2036501901493562</c:v>
                </c:pt>
                <c:pt idx="43">
                  <c:v>0.20394440898774382</c:v>
                </c:pt>
                <c:pt idx="44">
                  <c:v>0.2042255514333142</c:v>
                </c:pt>
                <c:pt idx="45">
                  <c:v>0.20449447029429457</c:v>
                </c:pt>
                <c:pt idx="46">
                  <c:v>0.20475194579948852</c:v>
                </c:pt>
                <c:pt idx="47">
                  <c:v>0.20499869315863276</c:v>
                </c:pt>
                <c:pt idx="48">
                  <c:v>0.20523536919699559</c:v>
                </c:pt>
                <c:pt idx="49">
                  <c:v>0.20546257819382388</c:v>
                </c:pt>
                <c:pt idx="50">
                  <c:v>0.20568087703391383</c:v>
                </c:pt>
                <c:pt idx="51">
                  <c:v>0.20589077976476955</c:v>
                </c:pt>
                <c:pt idx="52">
                  <c:v>0.20609276163785714</c:v>
                </c:pt>
                <c:pt idx="53">
                  <c:v>0.20628726270083034</c:v>
                </c:pt>
                <c:pt idx="54">
                  <c:v>0.2064746909978773</c:v>
                </c:pt>
                <c:pt idx="55">
                  <c:v>0.20665542542717252</c:v>
                </c:pt>
                <c:pt idx="56">
                  <c:v>0.20682981829754513</c:v>
                </c:pt>
                <c:pt idx="57">
                  <c:v>0.20699819762066352</c:v>
                </c:pt>
                <c:pt idx="58">
                  <c:v>0.20716086917011686</c:v>
                </c:pt>
                <c:pt idx="59">
                  <c:v>0.20731811833458841</c:v>
                </c:pt>
                <c:pt idx="60">
                  <c:v>0.20747021178874944</c:v>
                </c:pt>
                <c:pt idx="61">
                  <c:v>0.20761739900245366</c:v>
                </c:pt>
                <c:pt idx="62">
                  <c:v>0.20775991360619903</c:v>
                </c:pt>
                <c:pt idx="63">
                  <c:v>0.20789797462857734</c:v>
                </c:pt>
                <c:pt idx="64">
                  <c:v>0.20803178761949787</c:v>
                </c:pt>
                <c:pt idx="65">
                  <c:v>0.20816154567129957</c:v>
                </c:pt>
                <c:pt idx="66">
                  <c:v>0.20828743034842065</c:v>
                </c:pt>
                <c:pt idx="67">
                  <c:v>0.20840961253503815</c:v>
                </c:pt>
                <c:pt idx="68">
                  <c:v>0.20852825320900006</c:v>
                </c:pt>
                <c:pt idx="69">
                  <c:v>0.20864350414942023</c:v>
                </c:pt>
                <c:pt idx="70">
                  <c:v>0.20875550858447645</c:v>
                </c:pt>
                <c:pt idx="71">
                  <c:v>0.20886440178522553</c:v>
                </c:pt>
                <c:pt idx="72">
                  <c:v>0.20897031161061164</c:v>
                </c:pt>
                <c:pt idx="73">
                  <c:v>0.20907335900828461</c:v>
                </c:pt>
                <c:pt idx="74">
                  <c:v>0.20917365847535296</c:v>
                </c:pt>
                <c:pt idx="75">
                  <c:v>0.20927131848276162</c:v>
                </c:pt>
                <c:pt idx="76">
                  <c:v>0.20936644186660122</c:v>
                </c:pt>
                <c:pt idx="77">
                  <c:v>0.20945912618931675</c:v>
                </c:pt>
                <c:pt idx="78">
                  <c:v>0.20954946407348246</c:v>
                </c:pt>
                <c:pt idx="79">
                  <c:v>0.20963754351054409</c:v>
                </c:pt>
                <c:pt idx="80">
                  <c:v>0.20972344814669058</c:v>
                </c:pt>
                <c:pt idx="81">
                  <c:v>0.20980725754780913</c:v>
                </c:pt>
                <c:pt idx="82">
                  <c:v>0.20988904744528628</c:v>
                </c:pt>
                <c:pt idx="83">
                  <c:v>0.20996888996425203</c:v>
                </c:pt>
                <c:pt idx="84">
                  <c:v>0.21004685383571273</c:v>
                </c:pt>
                <c:pt idx="85">
                  <c:v>0.21012300459388364</c:v>
                </c:pt>
                <c:pt idx="86">
                  <c:v>0.21019740475991269</c:v>
                </c:pt>
                <c:pt idx="87">
                  <c:v>0.21027011401307744</c:v>
                </c:pt>
                <c:pt idx="88">
                  <c:v>0.21034118935044074</c:v>
                </c:pt>
                <c:pt idx="89">
                  <c:v>0.21041068523586265</c:v>
                </c:pt>
                <c:pt idx="90">
                  <c:v>0.21047865373918737</c:v>
                </c:pt>
                <c:pt idx="91">
                  <c:v>0.21054514466635282</c:v>
                </c:pt>
                <c:pt idx="92">
                  <c:v>0.21061020568110614</c:v>
                </c:pt>
                <c:pt idx="93">
                  <c:v>0.21067388241894983</c:v>
                </c:pt>
                <c:pt idx="94">
                  <c:v>0.21073621859389152</c:v>
                </c:pt>
                <c:pt idx="95">
                  <c:v>0.2107972560985219</c:v>
                </c:pt>
                <c:pt idx="96">
                  <c:v>0.21085703509790221</c:v>
                </c:pt>
                <c:pt idx="97">
                  <c:v>0.21091559411770333</c:v>
                </c:pt>
                <c:pt idx="98">
                  <c:v>0.21097297012700339</c:v>
                </c:pt>
                <c:pt idx="99">
                  <c:v>0.21102919861611746</c:v>
                </c:pt>
              </c:numCache>
            </c:numRef>
          </c:yVal>
          <c:smooth val="1"/>
        </c:ser>
        <c:ser>
          <c:idx val="4"/>
          <c:order val="1"/>
          <c:tx>
            <c:v>PHEV40+1x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Analyses'!$Z$5:$Z$104</c:f>
              <c:numCache>
                <c:formatCode>0.0000</c:formatCode>
                <c:ptCount val="100"/>
                <c:pt idx="0">
                  <c:v>0.24701507946601958</c:v>
                </c:pt>
                <c:pt idx="1">
                  <c:v>0.24701507946601958</c:v>
                </c:pt>
                <c:pt idx="2">
                  <c:v>0.24701507946601958</c:v>
                </c:pt>
                <c:pt idx="3">
                  <c:v>0.24701507946601958</c:v>
                </c:pt>
                <c:pt idx="4">
                  <c:v>0.24701507946601958</c:v>
                </c:pt>
                <c:pt idx="5">
                  <c:v>0.24701507946601958</c:v>
                </c:pt>
                <c:pt idx="6">
                  <c:v>0.24701507946601958</c:v>
                </c:pt>
                <c:pt idx="7">
                  <c:v>0.24701507946601958</c:v>
                </c:pt>
                <c:pt idx="8">
                  <c:v>0.24701507946601958</c:v>
                </c:pt>
                <c:pt idx="9">
                  <c:v>0.24701507946601958</c:v>
                </c:pt>
                <c:pt idx="10">
                  <c:v>0.24701507946601958</c:v>
                </c:pt>
                <c:pt idx="11">
                  <c:v>0.24701507946601958</c:v>
                </c:pt>
                <c:pt idx="12">
                  <c:v>0.24701507946601958</c:v>
                </c:pt>
                <c:pt idx="13">
                  <c:v>0.24701507946601958</c:v>
                </c:pt>
                <c:pt idx="14">
                  <c:v>0.24701507946601958</c:v>
                </c:pt>
                <c:pt idx="15">
                  <c:v>0.24701507946601958</c:v>
                </c:pt>
                <c:pt idx="16">
                  <c:v>0.24701507946601958</c:v>
                </c:pt>
                <c:pt idx="17">
                  <c:v>0.24701507946601958</c:v>
                </c:pt>
                <c:pt idx="18">
                  <c:v>0.24701507946601958</c:v>
                </c:pt>
                <c:pt idx="19">
                  <c:v>0.24701507946601958</c:v>
                </c:pt>
                <c:pt idx="20">
                  <c:v>0.24701507946601958</c:v>
                </c:pt>
                <c:pt idx="21">
                  <c:v>0.24701507946601958</c:v>
                </c:pt>
                <c:pt idx="22">
                  <c:v>0.24701507946601958</c:v>
                </c:pt>
                <c:pt idx="23">
                  <c:v>0.24701507946601958</c:v>
                </c:pt>
                <c:pt idx="24">
                  <c:v>0.24701507946601958</c:v>
                </c:pt>
                <c:pt idx="25">
                  <c:v>0.24701507946601958</c:v>
                </c:pt>
                <c:pt idx="26">
                  <c:v>0.24701507946601958</c:v>
                </c:pt>
                <c:pt idx="27">
                  <c:v>0.24701507946601958</c:v>
                </c:pt>
                <c:pt idx="28">
                  <c:v>0.24701507946601958</c:v>
                </c:pt>
                <c:pt idx="29">
                  <c:v>0.24701507946601958</c:v>
                </c:pt>
                <c:pt idx="30">
                  <c:v>0.24701507946601958</c:v>
                </c:pt>
                <c:pt idx="31">
                  <c:v>0.24701507946601958</c:v>
                </c:pt>
                <c:pt idx="32">
                  <c:v>0.24701507946601958</c:v>
                </c:pt>
                <c:pt idx="33">
                  <c:v>0.24701507946601958</c:v>
                </c:pt>
                <c:pt idx="34">
                  <c:v>0.24701507946601958</c:v>
                </c:pt>
                <c:pt idx="35">
                  <c:v>0.24701507946601958</c:v>
                </c:pt>
                <c:pt idx="36">
                  <c:v>0.24701507946601958</c:v>
                </c:pt>
                <c:pt idx="37">
                  <c:v>0.24701507946601958</c:v>
                </c:pt>
                <c:pt idx="38">
                  <c:v>0.24701507946601958</c:v>
                </c:pt>
                <c:pt idx="39">
                  <c:v>0.24701507946601958</c:v>
                </c:pt>
                <c:pt idx="40">
                  <c:v>0.24748047659685962</c:v>
                </c:pt>
                <c:pt idx="41">
                  <c:v>0.24813467305451142</c:v>
                </c:pt>
                <c:pt idx="42">
                  <c:v>0.24875844176994685</c:v>
                </c:pt>
                <c:pt idx="43">
                  <c:v>0.24935385736195342</c:v>
                </c:pt>
                <c:pt idx="44">
                  <c:v>0.24992281003875969</c:v>
                </c:pt>
                <c:pt idx="45">
                  <c:v>0.25046702564266132</c:v>
                </c:pt>
                <c:pt idx="46">
                  <c:v>0.25098808313575866</c:v>
                </c:pt>
                <c:pt idx="47">
                  <c:v>0.25148742989997691</c:v>
                </c:pt>
                <c:pt idx="48">
                  <c:v>0.25196639516361485</c:v>
                </c:pt>
                <c:pt idx="49">
                  <c:v>0.25242620181670722</c:v>
                </c:pt>
                <c:pt idx="50">
                  <c:v>0.25286797683634504</c:v>
                </c:pt>
                <c:pt idx="51">
                  <c:v>0.25329276050907368</c:v>
                </c:pt>
                <c:pt idx="52">
                  <c:v>0.25370151460924656</c:v>
                </c:pt>
                <c:pt idx="53">
                  <c:v>0.25409512966867231</c:v>
                </c:pt>
                <c:pt idx="54">
                  <c:v>0.25447443145320986</c:v>
                </c:pt>
                <c:pt idx="55">
                  <c:v>0.25484018674544245</c:v>
                </c:pt>
                <c:pt idx="56">
                  <c:v>0.25519310851864929</c:v>
                </c:pt>
                <c:pt idx="57">
                  <c:v>0.25553386057553873</c:v>
                </c:pt>
                <c:pt idx="58">
                  <c:v>0.25586306171524542</c:v>
                </c:pt>
                <c:pt idx="59">
                  <c:v>0.25618128948362862</c:v>
                </c:pt>
                <c:pt idx="60">
                  <c:v>0.25648908355468775</c:v>
                </c:pt>
                <c:pt idx="61">
                  <c:v>0.25678694878474501</c:v>
                </c:pt>
                <c:pt idx="62">
                  <c:v>0.25707535797575276</c:v>
                </c:pt>
                <c:pt idx="63">
                  <c:v>0.25735475437954153</c:v>
                </c:pt>
                <c:pt idx="64">
                  <c:v>0.25762555397090608</c:v>
                </c:pt>
                <c:pt idx="65">
                  <c:v>0.25788814751404743</c:v>
                </c:pt>
                <c:pt idx="66">
                  <c:v>0.25814290244396065</c:v>
                </c:pt>
                <c:pt idx="67">
                  <c:v>0.25839016458181768</c:v>
                </c:pt>
                <c:pt idx="68">
                  <c:v>0.25863025970118603</c:v>
                </c:pt>
                <c:pt idx="69">
                  <c:v>0.25886349496000099</c:v>
                </c:pt>
                <c:pt idx="70">
                  <c:v>0.25909016021152548</c:v>
                </c:pt>
                <c:pt idx="71">
                  <c:v>0.25931052920606307</c:v>
                </c:pt>
                <c:pt idx="72">
                  <c:v>0.25952486069390102</c:v>
                </c:pt>
                <c:pt idx="73">
                  <c:v>0.25973339943882451</c:v>
                </c:pt>
                <c:pt idx="74">
                  <c:v>0.25993637715054996</c:v>
                </c:pt>
                <c:pt idx="75">
                  <c:v>0.26013401334354586</c:v>
                </c:pt>
                <c:pt idx="76">
                  <c:v>0.26032651612893143</c:v>
                </c:pt>
                <c:pt idx="77">
                  <c:v>0.26051408294546097</c:v>
                </c:pt>
                <c:pt idx="78">
                  <c:v>0.26069690123498973</c:v>
                </c:pt>
                <c:pt idx="79">
                  <c:v>0.26087514906728032</c:v>
                </c:pt>
                <c:pt idx="80">
                  <c:v>0.26104899571852669</c:v>
                </c:pt>
                <c:pt idx="81">
                  <c:v>0.2612186022075475</c:v>
                </c:pt>
                <c:pt idx="82">
                  <c:v>0.26138412179321846</c:v>
                </c:pt>
                <c:pt idx="83">
                  <c:v>0.26154570043637343</c:v>
                </c:pt>
                <c:pt idx="84">
                  <c:v>0.2617034772291012</c:v>
                </c:pt>
                <c:pt idx="85">
                  <c:v>0.26185758479409116</c:v>
                </c:pt>
                <c:pt idx="86">
                  <c:v>0.26200814965643765</c:v>
                </c:pt>
                <c:pt idx="87">
                  <c:v>0.2621552925900944</c:v>
                </c:pt>
                <c:pt idx="88">
                  <c:v>0.2622991289409724</c:v>
                </c:pt>
                <c:pt idx="89">
                  <c:v>0.26243976892849757</c:v>
                </c:pt>
                <c:pt idx="90">
                  <c:v>0.26257731792728589</c:v>
                </c:pt>
                <c:pt idx="91">
                  <c:v>0.26271187673044838</c:v>
                </c:pt>
                <c:pt idx="92">
                  <c:v>0.26284354179590841</c:v>
                </c:pt>
                <c:pt idx="93">
                  <c:v>0.26297240547699702</c:v>
                </c:pt>
                <c:pt idx="94">
                  <c:v>0.26309855623848377</c:v>
                </c:pt>
                <c:pt idx="95">
                  <c:v>0.26322207885910615</c:v>
                </c:pt>
                <c:pt idx="96">
                  <c:v>0.26334305462157143</c:v>
                </c:pt>
                <c:pt idx="97">
                  <c:v>0.26346156149092514</c:v>
                </c:pt>
                <c:pt idx="98">
                  <c:v>0.2635776742821101</c:v>
                </c:pt>
                <c:pt idx="99">
                  <c:v>0.2636914648174713</c:v>
                </c:pt>
              </c:numCache>
            </c:numRef>
          </c:yVal>
          <c:smooth val="1"/>
        </c:ser>
        <c:ser>
          <c:idx val="5"/>
          <c:order val="2"/>
          <c:tx>
            <c:v>PHEV60+1x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Analyses'!$AA$5:$AA$104</c:f>
              <c:numCache>
                <c:formatCode>0.0000</c:formatCode>
                <c:ptCount val="100"/>
                <c:pt idx="0">
                  <c:v>0.311822167870765</c:v>
                </c:pt>
                <c:pt idx="1">
                  <c:v>0.311822167870765</c:v>
                </c:pt>
                <c:pt idx="2">
                  <c:v>0.311822167870765</c:v>
                </c:pt>
                <c:pt idx="3">
                  <c:v>0.311822167870765</c:v>
                </c:pt>
                <c:pt idx="4">
                  <c:v>0.311822167870765</c:v>
                </c:pt>
                <c:pt idx="5">
                  <c:v>0.311822167870765</c:v>
                </c:pt>
                <c:pt idx="6">
                  <c:v>0.311822167870765</c:v>
                </c:pt>
                <c:pt idx="7">
                  <c:v>0.311822167870765</c:v>
                </c:pt>
                <c:pt idx="8">
                  <c:v>0.311822167870765</c:v>
                </c:pt>
                <c:pt idx="9">
                  <c:v>0.311822167870765</c:v>
                </c:pt>
                <c:pt idx="10">
                  <c:v>0.311822167870765</c:v>
                </c:pt>
                <c:pt idx="11">
                  <c:v>0.311822167870765</c:v>
                </c:pt>
                <c:pt idx="12">
                  <c:v>0.311822167870765</c:v>
                </c:pt>
                <c:pt idx="13">
                  <c:v>0.311822167870765</c:v>
                </c:pt>
                <c:pt idx="14">
                  <c:v>0.311822167870765</c:v>
                </c:pt>
                <c:pt idx="15">
                  <c:v>0.311822167870765</c:v>
                </c:pt>
                <c:pt idx="16">
                  <c:v>0.311822167870765</c:v>
                </c:pt>
                <c:pt idx="17">
                  <c:v>0.311822167870765</c:v>
                </c:pt>
                <c:pt idx="18">
                  <c:v>0.311822167870765</c:v>
                </c:pt>
                <c:pt idx="19">
                  <c:v>0.311822167870765</c:v>
                </c:pt>
                <c:pt idx="20">
                  <c:v>0.311822167870765</c:v>
                </c:pt>
                <c:pt idx="21">
                  <c:v>0.311822167870765</c:v>
                </c:pt>
                <c:pt idx="22">
                  <c:v>0.311822167870765</c:v>
                </c:pt>
                <c:pt idx="23">
                  <c:v>0.311822167870765</c:v>
                </c:pt>
                <c:pt idx="24">
                  <c:v>0.311822167870765</c:v>
                </c:pt>
                <c:pt idx="25">
                  <c:v>0.311822167870765</c:v>
                </c:pt>
                <c:pt idx="26">
                  <c:v>0.311822167870765</c:v>
                </c:pt>
                <c:pt idx="27">
                  <c:v>0.311822167870765</c:v>
                </c:pt>
                <c:pt idx="28">
                  <c:v>0.311822167870765</c:v>
                </c:pt>
                <c:pt idx="29">
                  <c:v>0.311822167870765</c:v>
                </c:pt>
                <c:pt idx="30">
                  <c:v>0.311822167870765</c:v>
                </c:pt>
                <c:pt idx="31">
                  <c:v>0.311822167870765</c:v>
                </c:pt>
                <c:pt idx="32">
                  <c:v>0.311822167870765</c:v>
                </c:pt>
                <c:pt idx="33">
                  <c:v>0.311822167870765</c:v>
                </c:pt>
                <c:pt idx="34">
                  <c:v>0.311822167870765</c:v>
                </c:pt>
                <c:pt idx="35">
                  <c:v>0.311822167870765</c:v>
                </c:pt>
                <c:pt idx="36">
                  <c:v>0.311822167870765</c:v>
                </c:pt>
                <c:pt idx="37">
                  <c:v>0.311822167870765</c:v>
                </c:pt>
                <c:pt idx="38">
                  <c:v>0.311822167870765</c:v>
                </c:pt>
                <c:pt idx="39">
                  <c:v>0.311822167870765</c:v>
                </c:pt>
                <c:pt idx="40">
                  <c:v>0.311822167870765</c:v>
                </c:pt>
                <c:pt idx="41">
                  <c:v>0.311822167870765</c:v>
                </c:pt>
                <c:pt idx="42">
                  <c:v>0.311822167870765</c:v>
                </c:pt>
                <c:pt idx="43">
                  <c:v>0.311822167870765</c:v>
                </c:pt>
                <c:pt idx="44">
                  <c:v>0.311822167870765</c:v>
                </c:pt>
                <c:pt idx="45">
                  <c:v>0.311822167870765</c:v>
                </c:pt>
                <c:pt idx="46">
                  <c:v>0.311822167870765</c:v>
                </c:pt>
                <c:pt idx="47">
                  <c:v>0.311822167870765</c:v>
                </c:pt>
                <c:pt idx="48">
                  <c:v>0.311822167870765</c:v>
                </c:pt>
                <c:pt idx="49">
                  <c:v>0.311822167870765</c:v>
                </c:pt>
                <c:pt idx="50">
                  <c:v>0.311822167870765</c:v>
                </c:pt>
                <c:pt idx="51">
                  <c:v>0.311822167870765</c:v>
                </c:pt>
                <c:pt idx="52">
                  <c:v>0.311822167870765</c:v>
                </c:pt>
                <c:pt idx="53">
                  <c:v>0.311822167870765</c:v>
                </c:pt>
                <c:pt idx="54">
                  <c:v>0.311822167870765</c:v>
                </c:pt>
                <c:pt idx="55">
                  <c:v>0.311822167870765</c:v>
                </c:pt>
                <c:pt idx="56">
                  <c:v>0.311822167870765</c:v>
                </c:pt>
                <c:pt idx="57">
                  <c:v>0.311822167870765</c:v>
                </c:pt>
                <c:pt idx="58">
                  <c:v>0.311822167870765</c:v>
                </c:pt>
                <c:pt idx="59">
                  <c:v>0.311822167870765</c:v>
                </c:pt>
                <c:pt idx="60">
                  <c:v>0.31217123740380981</c:v>
                </c:pt>
                <c:pt idx="61">
                  <c:v>0.31262002043687187</c:v>
                </c:pt>
                <c:pt idx="62">
                  <c:v>0.31305455638951923</c:v>
                </c:pt>
                <c:pt idx="63">
                  <c:v>0.31347551309364646</c:v>
                </c:pt>
                <c:pt idx="64">
                  <c:v>0.31388351728380048</c:v>
                </c:pt>
                <c:pt idx="65">
                  <c:v>0.31427915771061649</c:v>
                </c:pt>
                <c:pt idx="66">
                  <c:v>0.31466298797543796</c:v>
                </c:pt>
                <c:pt idx="67">
                  <c:v>0.31503552911482358</c:v>
                </c:pt>
                <c:pt idx="68">
                  <c:v>0.31539727196031392</c:v>
                </c:pt>
                <c:pt idx="69">
                  <c:v>0.31574867929593309</c:v>
                </c:pt>
                <c:pt idx="70">
                  <c:v>0.3160901878333659</c:v>
                </c:pt>
                <c:pt idx="71">
                  <c:v>0.31642221002253662</c:v>
                </c:pt>
                <c:pt idx="72">
                  <c:v>0.31674513571337387</c:v>
                </c:pt>
                <c:pt idx="73">
                  <c:v>0.31705933368283717</c:v>
                </c:pt>
                <c:pt idx="74">
                  <c:v>0.31736515303978141</c:v>
                </c:pt>
                <c:pt idx="75">
                  <c:v>0.31766292451891143</c:v>
                </c:pt>
                <c:pt idx="76">
                  <c:v>0.31795296167390807</c:v>
                </c:pt>
                <c:pt idx="77">
                  <c:v>0.31823556197877667</c:v>
                </c:pt>
                <c:pt idx="78">
                  <c:v>0.31851100784554731</c:v>
                </c:pt>
                <c:pt idx="79">
                  <c:v>0.31877956756564874</c:v>
                </c:pt>
                <c:pt idx="80">
                  <c:v>0.31904149618155009</c:v>
                </c:pt>
                <c:pt idx="81">
                  <c:v>0.31929703629462458</c:v>
                </c:pt>
                <c:pt idx="82">
                  <c:v>0.31954641881461293</c:v>
                </c:pt>
                <c:pt idx="83">
                  <c:v>0.31978986365555395</c:v>
                </c:pt>
                <c:pt idx="84">
                  <c:v>0.32002758038259044</c:v>
                </c:pt>
                <c:pt idx="85">
                  <c:v>0.32025976881364937</c:v>
                </c:pt>
                <c:pt idx="86">
                  <c:v>0.32048661957962649</c:v>
                </c:pt>
                <c:pt idx="87">
                  <c:v>0.32070831464637684</c:v>
                </c:pt>
                <c:pt idx="88">
                  <c:v>0.32092502780151483</c:v>
                </c:pt>
                <c:pt idx="89">
                  <c:v>0.32113692510876085</c:v>
                </c:pt>
                <c:pt idx="90">
                  <c:v>0.32134416533233118</c:v>
                </c:pt>
                <c:pt idx="91">
                  <c:v>0.32154690033364991</c:v>
                </c:pt>
                <c:pt idx="92">
                  <c:v>0.32174527544246723</c:v>
                </c:pt>
                <c:pt idx="93">
                  <c:v>0.32193942980428841</c:v>
                </c:pt>
                <c:pt idx="94">
                  <c:v>0.32212949670586072</c:v>
                </c:pt>
                <c:pt idx="95">
                  <c:v>0.32231560388031694</c:v>
                </c:pt>
                <c:pt idx="96">
                  <c:v>0.32249787379344413</c:v>
                </c:pt>
                <c:pt idx="97">
                  <c:v>0.3226764239124259</c:v>
                </c:pt>
                <c:pt idx="98">
                  <c:v>0.32285136695829697</c:v>
                </c:pt>
                <c:pt idx="99">
                  <c:v>0.3230228111432506</c:v>
                </c:pt>
              </c:numCache>
            </c:numRef>
          </c:yVal>
          <c:smooth val="1"/>
        </c:ser>
        <c:ser>
          <c:idx val="9"/>
          <c:order val="3"/>
          <c:tx>
            <c:v>HEV</c:v>
          </c:tx>
          <c:spPr>
            <a:ln w="38100">
              <a:solidFill>
                <a:srgbClr val="800080"/>
              </a:solidFill>
              <a:prstDash val="lgDash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Analyses'!$AB$5:$AB$104</c:f>
              <c:numCache>
                <c:formatCode>0.0000_ </c:formatCode>
                <c:ptCount val="100"/>
                <c:pt idx="0">
                  <c:v>0.16868200293980751</c:v>
                </c:pt>
                <c:pt idx="1">
                  <c:v>0.16868200293980751</c:v>
                </c:pt>
                <c:pt idx="2">
                  <c:v>0.16868200293980751</c:v>
                </c:pt>
                <c:pt idx="3">
                  <c:v>0.16868200293980751</c:v>
                </c:pt>
                <c:pt idx="4">
                  <c:v>0.16868200293980751</c:v>
                </c:pt>
                <c:pt idx="5">
                  <c:v>0.16868200293980751</c:v>
                </c:pt>
                <c:pt idx="6">
                  <c:v>0.16868200293980751</c:v>
                </c:pt>
                <c:pt idx="7">
                  <c:v>0.16868200293980751</c:v>
                </c:pt>
                <c:pt idx="8">
                  <c:v>0.16868200293980751</c:v>
                </c:pt>
                <c:pt idx="9">
                  <c:v>0.16868200293980751</c:v>
                </c:pt>
                <c:pt idx="10">
                  <c:v>0.16868200293980753</c:v>
                </c:pt>
                <c:pt idx="11">
                  <c:v>0.16868200293980751</c:v>
                </c:pt>
                <c:pt idx="12">
                  <c:v>0.16868200293980751</c:v>
                </c:pt>
                <c:pt idx="13">
                  <c:v>0.16868200293980751</c:v>
                </c:pt>
                <c:pt idx="14">
                  <c:v>0.16868200293980751</c:v>
                </c:pt>
                <c:pt idx="15">
                  <c:v>0.16868200293980751</c:v>
                </c:pt>
                <c:pt idx="16">
                  <c:v>0.16868200293980751</c:v>
                </c:pt>
                <c:pt idx="17">
                  <c:v>0.16868200293980751</c:v>
                </c:pt>
                <c:pt idx="18">
                  <c:v>0.16868200293980751</c:v>
                </c:pt>
                <c:pt idx="19">
                  <c:v>0.16868200293980751</c:v>
                </c:pt>
                <c:pt idx="20">
                  <c:v>0.16868200293980751</c:v>
                </c:pt>
                <c:pt idx="21">
                  <c:v>0.16868200293980753</c:v>
                </c:pt>
                <c:pt idx="22">
                  <c:v>0.16868200293980751</c:v>
                </c:pt>
                <c:pt idx="23">
                  <c:v>0.16868200293980751</c:v>
                </c:pt>
                <c:pt idx="24">
                  <c:v>0.16868200293980751</c:v>
                </c:pt>
                <c:pt idx="25">
                  <c:v>0.16868200293980751</c:v>
                </c:pt>
                <c:pt idx="26">
                  <c:v>0.16868200293980751</c:v>
                </c:pt>
                <c:pt idx="27">
                  <c:v>0.16868200293980751</c:v>
                </c:pt>
                <c:pt idx="28">
                  <c:v>0.16868200293980751</c:v>
                </c:pt>
                <c:pt idx="29">
                  <c:v>0.16868200293980751</c:v>
                </c:pt>
                <c:pt idx="30">
                  <c:v>0.16868200293980751</c:v>
                </c:pt>
                <c:pt idx="31">
                  <c:v>0.16868200293980751</c:v>
                </c:pt>
                <c:pt idx="32">
                  <c:v>0.16868200293980751</c:v>
                </c:pt>
                <c:pt idx="33">
                  <c:v>0.16868200293980751</c:v>
                </c:pt>
                <c:pt idx="34">
                  <c:v>0.16868200293980753</c:v>
                </c:pt>
                <c:pt idx="35">
                  <c:v>0.16868200293980751</c:v>
                </c:pt>
                <c:pt idx="36">
                  <c:v>0.16868200293980751</c:v>
                </c:pt>
                <c:pt idx="37">
                  <c:v>0.16868200293980751</c:v>
                </c:pt>
                <c:pt idx="38">
                  <c:v>0.16868200293980753</c:v>
                </c:pt>
                <c:pt idx="39">
                  <c:v>0.16868200293980751</c:v>
                </c:pt>
                <c:pt idx="40">
                  <c:v>0.16868200293980751</c:v>
                </c:pt>
                <c:pt idx="41">
                  <c:v>0.16868200293980751</c:v>
                </c:pt>
                <c:pt idx="42">
                  <c:v>0.16868200293980751</c:v>
                </c:pt>
                <c:pt idx="43">
                  <c:v>0.16868200293980753</c:v>
                </c:pt>
                <c:pt idx="44">
                  <c:v>0.16868200293980751</c:v>
                </c:pt>
                <c:pt idx="45">
                  <c:v>0.16868200293980751</c:v>
                </c:pt>
                <c:pt idx="46">
                  <c:v>0.16868200293980751</c:v>
                </c:pt>
                <c:pt idx="47">
                  <c:v>0.16868200293980751</c:v>
                </c:pt>
                <c:pt idx="48">
                  <c:v>0.16868200293980751</c:v>
                </c:pt>
                <c:pt idx="49">
                  <c:v>0.16868200293980751</c:v>
                </c:pt>
                <c:pt idx="50">
                  <c:v>0.16868200293980751</c:v>
                </c:pt>
                <c:pt idx="51">
                  <c:v>0.16868200293980751</c:v>
                </c:pt>
                <c:pt idx="52">
                  <c:v>0.16868200293980751</c:v>
                </c:pt>
                <c:pt idx="53">
                  <c:v>0.16868200293980751</c:v>
                </c:pt>
                <c:pt idx="54">
                  <c:v>0.16868200293980751</c:v>
                </c:pt>
                <c:pt idx="55">
                  <c:v>0.16868200293980751</c:v>
                </c:pt>
                <c:pt idx="56">
                  <c:v>0.16868200293980751</c:v>
                </c:pt>
                <c:pt idx="57">
                  <c:v>0.16868200293980751</c:v>
                </c:pt>
                <c:pt idx="58">
                  <c:v>0.16868200293980751</c:v>
                </c:pt>
                <c:pt idx="59">
                  <c:v>0.16868200293980751</c:v>
                </c:pt>
                <c:pt idx="60">
                  <c:v>0.16868200293980751</c:v>
                </c:pt>
                <c:pt idx="61">
                  <c:v>0.16868200293980751</c:v>
                </c:pt>
                <c:pt idx="62">
                  <c:v>0.16868200293980751</c:v>
                </c:pt>
                <c:pt idx="63">
                  <c:v>0.16868200293980751</c:v>
                </c:pt>
                <c:pt idx="64">
                  <c:v>0.16868200293980751</c:v>
                </c:pt>
                <c:pt idx="65">
                  <c:v>0.16868200293980751</c:v>
                </c:pt>
                <c:pt idx="66">
                  <c:v>0.16868200293980751</c:v>
                </c:pt>
                <c:pt idx="67">
                  <c:v>0.16868200293980751</c:v>
                </c:pt>
                <c:pt idx="68">
                  <c:v>0.16868200293980751</c:v>
                </c:pt>
                <c:pt idx="69">
                  <c:v>0.16868200293980753</c:v>
                </c:pt>
                <c:pt idx="70">
                  <c:v>0.16868200293980751</c:v>
                </c:pt>
                <c:pt idx="71">
                  <c:v>0.16868200293980751</c:v>
                </c:pt>
                <c:pt idx="72">
                  <c:v>0.16868200293980751</c:v>
                </c:pt>
                <c:pt idx="73">
                  <c:v>0.16868200293980751</c:v>
                </c:pt>
                <c:pt idx="74">
                  <c:v>0.16868200293980751</c:v>
                </c:pt>
                <c:pt idx="75">
                  <c:v>0.16868200293980751</c:v>
                </c:pt>
                <c:pt idx="76">
                  <c:v>0.16868200293980751</c:v>
                </c:pt>
                <c:pt idx="77">
                  <c:v>0.16868200293980753</c:v>
                </c:pt>
                <c:pt idx="78">
                  <c:v>0.16868200293980753</c:v>
                </c:pt>
                <c:pt idx="79">
                  <c:v>0.16868200293980751</c:v>
                </c:pt>
                <c:pt idx="80">
                  <c:v>0.16868200293980751</c:v>
                </c:pt>
                <c:pt idx="81">
                  <c:v>0.16868200293980751</c:v>
                </c:pt>
                <c:pt idx="82">
                  <c:v>0.16868200293980751</c:v>
                </c:pt>
                <c:pt idx="83">
                  <c:v>0.16868200293980751</c:v>
                </c:pt>
                <c:pt idx="84">
                  <c:v>0.16868200293980751</c:v>
                </c:pt>
                <c:pt idx="85">
                  <c:v>0.16868200293980751</c:v>
                </c:pt>
                <c:pt idx="86">
                  <c:v>0.16868200293980753</c:v>
                </c:pt>
                <c:pt idx="87">
                  <c:v>0.16868200293980753</c:v>
                </c:pt>
                <c:pt idx="88">
                  <c:v>0.16868200293980751</c:v>
                </c:pt>
                <c:pt idx="89">
                  <c:v>0.16868200293980751</c:v>
                </c:pt>
                <c:pt idx="90">
                  <c:v>0.16868200293980751</c:v>
                </c:pt>
                <c:pt idx="91">
                  <c:v>0.16868200293980751</c:v>
                </c:pt>
                <c:pt idx="92">
                  <c:v>0.16868200293980751</c:v>
                </c:pt>
                <c:pt idx="93">
                  <c:v>0.16868200293980751</c:v>
                </c:pt>
                <c:pt idx="94">
                  <c:v>0.16868200293980751</c:v>
                </c:pt>
                <c:pt idx="95">
                  <c:v>0.16868200293980751</c:v>
                </c:pt>
                <c:pt idx="96">
                  <c:v>0.16868200293980753</c:v>
                </c:pt>
                <c:pt idx="97">
                  <c:v>0.16868200293980751</c:v>
                </c:pt>
                <c:pt idx="98">
                  <c:v>0.16868200293980751</c:v>
                </c:pt>
                <c:pt idx="99">
                  <c:v>0.16868200293980751</c:v>
                </c:pt>
              </c:numCache>
            </c:numRef>
          </c:yVal>
        </c:ser>
        <c:ser>
          <c:idx val="0"/>
          <c:order val="4"/>
          <c:tx>
            <c:v>PHEV7+1x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Analyses'!$X$5:$X$104</c:f>
              <c:numCache>
                <c:formatCode>0.0000</c:formatCode>
                <c:ptCount val="100"/>
                <c:pt idx="0">
                  <c:v>0.15370904496252252</c:v>
                </c:pt>
                <c:pt idx="1">
                  <c:v>0.15370904496252252</c:v>
                </c:pt>
                <c:pt idx="2">
                  <c:v>0.15370904496252252</c:v>
                </c:pt>
                <c:pt idx="3">
                  <c:v>0.15370904496252252</c:v>
                </c:pt>
                <c:pt idx="4">
                  <c:v>0.15370904496252252</c:v>
                </c:pt>
                <c:pt idx="5">
                  <c:v>0.15370904496252252</c:v>
                </c:pt>
                <c:pt idx="6">
                  <c:v>0.15370904496252252</c:v>
                </c:pt>
                <c:pt idx="7">
                  <c:v>0.15535122495247108</c:v>
                </c:pt>
                <c:pt idx="8">
                  <c:v>0.15811099189490768</c:v>
                </c:pt>
                <c:pt idx="9">
                  <c:v>0.16031880544885696</c:v>
                </c:pt>
                <c:pt idx="10">
                  <c:v>0.16212519835663367</c:v>
                </c:pt>
                <c:pt idx="11">
                  <c:v>0.16363052577978088</c:v>
                </c:pt>
                <c:pt idx="12">
                  <c:v>0.16490426436859779</c:v>
                </c:pt>
                <c:pt idx="13">
                  <c:v>0.1659960403018694</c:v>
                </c:pt>
                <c:pt idx="14">
                  <c:v>0.1669422461107048</c:v>
                </c:pt>
                <c:pt idx="15">
                  <c:v>0.16777017619343576</c:v>
                </c:pt>
                <c:pt idx="16">
                  <c:v>0.16850070273702192</c:v>
                </c:pt>
                <c:pt idx="17">
                  <c:v>0.16915005966465407</c:v>
                </c:pt>
                <c:pt idx="18">
                  <c:v>0.16973106323148282</c:v>
                </c:pt>
                <c:pt idx="19">
                  <c:v>0.17025396644162871</c:v>
                </c:pt>
                <c:pt idx="20">
                  <c:v>0.17072706934604642</c:v>
                </c:pt>
                <c:pt idx="21">
                  <c:v>0.17115716289551705</c:v>
                </c:pt>
                <c:pt idx="22">
                  <c:v>0.17154985700590328</c:v>
                </c:pt>
                <c:pt idx="23">
                  <c:v>0.17190982660709064</c:v>
                </c:pt>
                <c:pt idx="24">
                  <c:v>0.17224099864018305</c:v>
                </c:pt>
                <c:pt idx="25">
                  <c:v>0.17254669590149913</c:v>
                </c:pt>
                <c:pt idx="26">
                  <c:v>0.1728297489212362</c:v>
                </c:pt>
                <c:pt idx="27">
                  <c:v>0.17309258386813492</c:v>
                </c:pt>
                <c:pt idx="28">
                  <c:v>0.17333729226697167</c:v>
                </c:pt>
                <c:pt idx="29">
                  <c:v>0.17356568677255263</c:v>
                </c:pt>
                <c:pt idx="30">
                  <c:v>0.17377934614874127</c:v>
                </c:pt>
                <c:pt idx="31">
                  <c:v>0.17397965181391811</c:v>
                </c:pt>
                <c:pt idx="32">
                  <c:v>0.17416781774181153</c:v>
                </c:pt>
                <c:pt idx="33">
                  <c:v>0.17434491508571121</c:v>
                </c:pt>
                <c:pt idx="34">
                  <c:v>0.17451189258138802</c:v>
                </c:pt>
                <c:pt idx="35">
                  <c:v>0.17466959354952727</c:v>
                </c:pt>
                <c:pt idx="36">
                  <c:v>0.17481877014101033</c:v>
                </c:pt>
                <c:pt idx="37">
                  <c:v>0.17496009533294163</c:v>
                </c:pt>
                <c:pt idx="38">
                  <c:v>0.17509417307913289</c:v>
                </c:pt>
                <c:pt idx="39">
                  <c:v>0.17522154693801459</c:v>
                </c:pt>
                <c:pt idx="40">
                  <c:v>0.17534270743792643</c:v>
                </c:pt>
                <c:pt idx="41">
                  <c:v>0.17545809839022342</c:v>
                </c:pt>
                <c:pt idx="42">
                  <c:v>0.17556812232148336</c:v>
                </c:pt>
                <c:pt idx="43">
                  <c:v>0.17567314516495874</c:v>
                </c:pt>
                <c:pt idx="44">
                  <c:v>0.17577350032650188</c:v>
                </c:pt>
                <c:pt idx="45">
                  <c:v>0.17586949222015186</c:v>
                </c:pt>
                <c:pt idx="46">
                  <c:v>0.17596139935236993</c:v>
                </c:pt>
                <c:pt idx="47">
                  <c:v>0.17604947702074555</c:v>
                </c:pt>
                <c:pt idx="48">
                  <c:v>0.17613395968224874</c:v>
                </c:pt>
                <c:pt idx="49">
                  <c:v>0.17621506303729173</c:v>
                </c:pt>
                <c:pt idx="50">
                  <c:v>0.17629298586860759</c:v>
                </c:pt>
                <c:pt idx="51">
                  <c:v>0.17636791166794977</c:v>
                </c:pt>
                <c:pt idx="52">
                  <c:v>0.17644001007863752</c:v>
                </c:pt>
                <c:pt idx="53">
                  <c:v>0.17650943817781833</c:v>
                </c:pt>
                <c:pt idx="54">
                  <c:v>0.17657634161884708</c:v>
                </c:pt>
                <c:pt idx="55">
                  <c:v>0.17664085565126769</c:v>
                </c:pt>
                <c:pt idx="56">
                  <c:v>0.1767031060334279</c:v>
                </c:pt>
                <c:pt idx="57">
                  <c:v>0.17676320985068605</c:v>
                </c:pt>
                <c:pt idx="58">
                  <c:v>0.17682127625041003</c:v>
                </c:pt>
                <c:pt idx="59">
                  <c:v>0.17687740710347652</c:v>
                </c:pt>
                <c:pt idx="60">
                  <c:v>0.17693169760070479</c:v>
                </c:pt>
                <c:pt idx="61">
                  <c:v>0.17698423679157085</c:v>
                </c:pt>
                <c:pt idx="62">
                  <c:v>0.17703510807161577</c:v>
                </c:pt>
                <c:pt idx="63">
                  <c:v>0.17708438962415929</c:v>
                </c:pt>
                <c:pt idx="64">
                  <c:v>0.17713215482123992</c:v>
                </c:pt>
                <c:pt idx="65">
                  <c:v>0.17717847258810598</c:v>
                </c:pt>
                <c:pt idx="66">
                  <c:v>0.17722340773506562</c:v>
                </c:pt>
                <c:pt idx="67">
                  <c:v>0.17726702126005581</c:v>
                </c:pt>
                <c:pt idx="68">
                  <c:v>0.1773093706249014</c:v>
                </c:pt>
                <c:pt idx="69">
                  <c:v>0.17735051000789423</c:v>
                </c:pt>
                <c:pt idx="70">
                  <c:v>0.17739049053502812</c:v>
                </c:pt>
                <c:pt idx="71">
                  <c:v>0.17742936049196384</c:v>
                </c:pt>
                <c:pt idx="72">
                  <c:v>0.17746716551857258</c:v>
                </c:pt>
                <c:pt idx="73">
                  <c:v>0.1775039487877054</c:v>
                </c:pt>
                <c:pt idx="74">
                  <c:v>0.17753975116966131</c:v>
                </c:pt>
                <c:pt idx="75">
                  <c:v>0.17757461138367106</c:v>
                </c:pt>
                <c:pt idx="76">
                  <c:v>0.17760856613757661</c:v>
                </c:pt>
                <c:pt idx="77">
                  <c:v>0.17764165025676668</c:v>
                </c:pt>
                <c:pt idx="78">
                  <c:v>0.17767389680331899</c:v>
                </c:pt>
                <c:pt idx="79">
                  <c:v>0.17770533718620751</c:v>
                </c:pt>
                <c:pt idx="80">
                  <c:v>0.17773600126334571</c:v>
                </c:pt>
                <c:pt idx="81">
                  <c:v>0.17776591743616343</c:v>
                </c:pt>
                <c:pt idx="82">
                  <c:v>0.17779511273734702</c:v>
                </c:pt>
                <c:pt idx="83">
                  <c:v>0.17782361291231194</c:v>
                </c:pt>
                <c:pt idx="84">
                  <c:v>0.17785144249492477</c:v>
                </c:pt>
                <c:pt idx="85">
                  <c:v>0.1778786248779419</c:v>
                </c:pt>
                <c:pt idx="86">
                  <c:v>0.17790518237859085</c:v>
                </c:pt>
                <c:pt idx="87">
                  <c:v>0.17793113629967958</c:v>
                </c:pt>
                <c:pt idx="88">
                  <c:v>0.17795650698658655</c:v>
                </c:pt>
                <c:pt idx="89">
                  <c:v>0.17798131388045119</c:v>
                </c:pt>
                <c:pt idx="90">
                  <c:v>0.1780055755678572</c:v>
                </c:pt>
                <c:pt idx="91">
                  <c:v>0.17802930982727616</c:v>
                </c:pt>
                <c:pt idx="92">
                  <c:v>0.17805253367251406</c:v>
                </c:pt>
                <c:pt idx="93">
                  <c:v>0.1780752633933852</c:v>
                </c:pt>
                <c:pt idx="94">
                  <c:v>0.17809751459381692</c:v>
                </c:pt>
                <c:pt idx="95">
                  <c:v>0.17811930222757302</c:v>
                </c:pt>
                <c:pt idx="96">
                  <c:v>0.17814064063176713</c:v>
                </c:pt>
                <c:pt idx="97">
                  <c:v>0.17816154355832459</c:v>
                </c:pt>
                <c:pt idx="98">
                  <c:v>0.17818202420353749</c:v>
                </c:pt>
                <c:pt idx="99">
                  <c:v>0.17820209523584613</c:v>
                </c:pt>
              </c:numCache>
            </c:numRef>
          </c:yVal>
          <c:smooth val="1"/>
        </c:ser>
        <c:ser>
          <c:idx val="1"/>
          <c:order val="5"/>
          <c:tx>
            <c:v>CV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Analyses'!$AC$5:$AC$104</c:f>
              <c:numCache>
                <c:formatCode>0.0000_ </c:formatCode>
                <c:ptCount val="100"/>
                <c:pt idx="0">
                  <c:v>0.19544876676283102</c:v>
                </c:pt>
                <c:pt idx="1">
                  <c:v>0.19544876676283102</c:v>
                </c:pt>
                <c:pt idx="2">
                  <c:v>0.19544876676283102</c:v>
                </c:pt>
                <c:pt idx="3">
                  <c:v>0.19544876676283102</c:v>
                </c:pt>
                <c:pt idx="4">
                  <c:v>0.19544876676283102</c:v>
                </c:pt>
                <c:pt idx="5">
                  <c:v>0.19544876676283102</c:v>
                </c:pt>
                <c:pt idx="6">
                  <c:v>0.19544876676283102</c:v>
                </c:pt>
                <c:pt idx="7">
                  <c:v>0.19544876676283102</c:v>
                </c:pt>
                <c:pt idx="8">
                  <c:v>0.19544876676283102</c:v>
                </c:pt>
                <c:pt idx="9">
                  <c:v>0.19544876676283102</c:v>
                </c:pt>
                <c:pt idx="10">
                  <c:v>0.19544876676283102</c:v>
                </c:pt>
                <c:pt idx="11">
                  <c:v>0.19544876676283102</c:v>
                </c:pt>
                <c:pt idx="12">
                  <c:v>0.19544876676283102</c:v>
                </c:pt>
                <c:pt idx="13">
                  <c:v>0.19544876676283102</c:v>
                </c:pt>
                <c:pt idx="14">
                  <c:v>0.19544876676283102</c:v>
                </c:pt>
                <c:pt idx="15">
                  <c:v>0.19544876676283102</c:v>
                </c:pt>
                <c:pt idx="16">
                  <c:v>0.19544876676283102</c:v>
                </c:pt>
                <c:pt idx="17">
                  <c:v>0.19544876676283102</c:v>
                </c:pt>
                <c:pt idx="18">
                  <c:v>0.19544876676283102</c:v>
                </c:pt>
                <c:pt idx="19">
                  <c:v>0.19544876676283102</c:v>
                </c:pt>
                <c:pt idx="20">
                  <c:v>0.19544876676283102</c:v>
                </c:pt>
                <c:pt idx="21">
                  <c:v>0.19544876676283102</c:v>
                </c:pt>
                <c:pt idx="22">
                  <c:v>0.19544876676283102</c:v>
                </c:pt>
                <c:pt idx="23">
                  <c:v>0.19544876676283102</c:v>
                </c:pt>
                <c:pt idx="24">
                  <c:v>0.19544876676283102</c:v>
                </c:pt>
                <c:pt idx="25">
                  <c:v>0.19544876676283102</c:v>
                </c:pt>
                <c:pt idx="26">
                  <c:v>0.19544876676283102</c:v>
                </c:pt>
                <c:pt idx="27">
                  <c:v>0.19544876676283102</c:v>
                </c:pt>
                <c:pt idx="28">
                  <c:v>0.19544876676283102</c:v>
                </c:pt>
                <c:pt idx="29">
                  <c:v>0.19544876676283102</c:v>
                </c:pt>
                <c:pt idx="30">
                  <c:v>0.19544876676283102</c:v>
                </c:pt>
                <c:pt idx="31">
                  <c:v>0.19544876676283102</c:v>
                </c:pt>
                <c:pt idx="32">
                  <c:v>0.19544876676283102</c:v>
                </c:pt>
                <c:pt idx="33">
                  <c:v>0.19544876676283102</c:v>
                </c:pt>
                <c:pt idx="34">
                  <c:v>0.19544876676283102</c:v>
                </c:pt>
                <c:pt idx="35">
                  <c:v>0.19544876676283102</c:v>
                </c:pt>
                <c:pt idx="36">
                  <c:v>0.19544876676283102</c:v>
                </c:pt>
                <c:pt idx="37">
                  <c:v>0.19544876676283102</c:v>
                </c:pt>
                <c:pt idx="38">
                  <c:v>0.19544876676283102</c:v>
                </c:pt>
                <c:pt idx="39">
                  <c:v>0.19544876676283102</c:v>
                </c:pt>
                <c:pt idx="40">
                  <c:v>0.19544876676283102</c:v>
                </c:pt>
                <c:pt idx="41">
                  <c:v>0.19544876676283102</c:v>
                </c:pt>
                <c:pt idx="42">
                  <c:v>0.19544876676283102</c:v>
                </c:pt>
                <c:pt idx="43">
                  <c:v>0.19544876676283102</c:v>
                </c:pt>
                <c:pt idx="44">
                  <c:v>0.19544876676283102</c:v>
                </c:pt>
                <c:pt idx="45">
                  <c:v>0.19544876676283102</c:v>
                </c:pt>
                <c:pt idx="46">
                  <c:v>0.19544876676283102</c:v>
                </c:pt>
                <c:pt idx="47">
                  <c:v>0.19544876676283102</c:v>
                </c:pt>
                <c:pt idx="48">
                  <c:v>0.19544876676283102</c:v>
                </c:pt>
                <c:pt idx="49">
                  <c:v>0.19544876676283102</c:v>
                </c:pt>
                <c:pt idx="50">
                  <c:v>0.19544876676283102</c:v>
                </c:pt>
                <c:pt idx="51">
                  <c:v>0.19544876676283102</c:v>
                </c:pt>
                <c:pt idx="52">
                  <c:v>0.19544876676283102</c:v>
                </c:pt>
                <c:pt idx="53">
                  <c:v>0.19544876676283102</c:v>
                </c:pt>
                <c:pt idx="54">
                  <c:v>0.19544876676283102</c:v>
                </c:pt>
                <c:pt idx="55">
                  <c:v>0.19544876676283102</c:v>
                </c:pt>
                <c:pt idx="56">
                  <c:v>0.19544876676283102</c:v>
                </c:pt>
                <c:pt idx="57">
                  <c:v>0.19544876676283102</c:v>
                </c:pt>
                <c:pt idx="58">
                  <c:v>0.19544876676283102</c:v>
                </c:pt>
                <c:pt idx="59">
                  <c:v>0.19544876676283102</c:v>
                </c:pt>
                <c:pt idx="60">
                  <c:v>0.19544876676283102</c:v>
                </c:pt>
                <c:pt idx="61">
                  <c:v>0.19544876676283102</c:v>
                </c:pt>
                <c:pt idx="62">
                  <c:v>0.19544876676283102</c:v>
                </c:pt>
                <c:pt idx="63">
                  <c:v>0.19544876676283102</c:v>
                </c:pt>
                <c:pt idx="64">
                  <c:v>0.19544876676283102</c:v>
                </c:pt>
                <c:pt idx="65">
                  <c:v>0.19544876676283102</c:v>
                </c:pt>
                <c:pt idx="66">
                  <c:v>0.19544876676283102</c:v>
                </c:pt>
                <c:pt idx="67">
                  <c:v>0.19544876676283102</c:v>
                </c:pt>
                <c:pt idx="68">
                  <c:v>0.19544876676283102</c:v>
                </c:pt>
                <c:pt idx="69">
                  <c:v>0.19544876676283102</c:v>
                </c:pt>
                <c:pt idx="70">
                  <c:v>0.19544876676283102</c:v>
                </c:pt>
                <c:pt idx="71">
                  <c:v>0.19544876676283102</c:v>
                </c:pt>
                <c:pt idx="72">
                  <c:v>0.19544876676283102</c:v>
                </c:pt>
                <c:pt idx="73">
                  <c:v>0.19544876676283102</c:v>
                </c:pt>
                <c:pt idx="74">
                  <c:v>0.19544876676283102</c:v>
                </c:pt>
                <c:pt idx="75">
                  <c:v>0.19544876676283102</c:v>
                </c:pt>
                <c:pt idx="76">
                  <c:v>0.19544876676283102</c:v>
                </c:pt>
                <c:pt idx="77">
                  <c:v>0.19544876676283102</c:v>
                </c:pt>
                <c:pt idx="78">
                  <c:v>0.19544876676283102</c:v>
                </c:pt>
                <c:pt idx="79">
                  <c:v>0.19544876676283102</c:v>
                </c:pt>
                <c:pt idx="80">
                  <c:v>0.19544876676283102</c:v>
                </c:pt>
                <c:pt idx="81">
                  <c:v>0.19544876676283102</c:v>
                </c:pt>
                <c:pt idx="82">
                  <c:v>0.19544876676283102</c:v>
                </c:pt>
                <c:pt idx="83">
                  <c:v>0.19544876676283102</c:v>
                </c:pt>
                <c:pt idx="84">
                  <c:v>0.19544876676283102</c:v>
                </c:pt>
                <c:pt idx="85">
                  <c:v>0.19544876676283102</c:v>
                </c:pt>
                <c:pt idx="86">
                  <c:v>0.19544876676283102</c:v>
                </c:pt>
                <c:pt idx="87">
                  <c:v>0.19544876676283102</c:v>
                </c:pt>
                <c:pt idx="88">
                  <c:v>0.19544876676283102</c:v>
                </c:pt>
                <c:pt idx="89">
                  <c:v>0.19544876676283102</c:v>
                </c:pt>
                <c:pt idx="90">
                  <c:v>0.19544876676283102</c:v>
                </c:pt>
                <c:pt idx="91">
                  <c:v>0.19544876676283102</c:v>
                </c:pt>
                <c:pt idx="92">
                  <c:v>0.19544876676283102</c:v>
                </c:pt>
                <c:pt idx="93">
                  <c:v>0.19544876676283102</c:v>
                </c:pt>
                <c:pt idx="94">
                  <c:v>0.19544876676283102</c:v>
                </c:pt>
                <c:pt idx="95">
                  <c:v>0.19544876676283102</c:v>
                </c:pt>
                <c:pt idx="96">
                  <c:v>0.19544876676283102</c:v>
                </c:pt>
                <c:pt idx="97">
                  <c:v>0.19544876676283102</c:v>
                </c:pt>
                <c:pt idx="98">
                  <c:v>0.19544876676283102</c:v>
                </c:pt>
                <c:pt idx="99">
                  <c:v>0.19544876676283102</c:v>
                </c:pt>
              </c:numCache>
            </c:numRef>
          </c:yVal>
        </c:ser>
        <c:axId val="92032000"/>
        <c:axId val="92050176"/>
      </c:scatterChart>
      <c:valAx>
        <c:axId val="92032000"/>
        <c:scaling>
          <c:orientation val="minMax"/>
          <c:max val="100"/>
          <c:min val="0"/>
        </c:scaling>
        <c:axPos val="b"/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50176"/>
        <c:crosses val="autoZero"/>
        <c:crossBetween val="midCat"/>
        <c:majorUnit val="50"/>
        <c:minorUnit val="10"/>
      </c:valAx>
      <c:valAx>
        <c:axId val="92050176"/>
        <c:scaling>
          <c:orientation val="minMax"/>
          <c:max val="0.4"/>
          <c:min val="0"/>
        </c:scaling>
        <c:axPos val="l"/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32000"/>
        <c:crosses val="autoZero"/>
        <c:crossBetween val="midCat"/>
        <c:majorUnit val="0.1"/>
        <c:minorUnit val="0.0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891891891891891"/>
          <c:y val="5.3571428571428568E-2"/>
          <c:w val="0.7533783783783784"/>
          <c:h val="0.82397959183673475"/>
        </c:manualLayout>
      </c:layout>
      <c:scatterChart>
        <c:scatterStyle val="smoothMarker"/>
        <c:ser>
          <c:idx val="3"/>
          <c:order val="0"/>
          <c:tx>
            <c:v>TC PHEV20+1x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Analyses'!$AF$5:$AF$104</c:f>
              <c:numCache>
                <c:formatCode>0.0000</c:formatCode>
                <c:ptCount val="100"/>
                <c:pt idx="0">
                  <c:v>0.21510378730857416</c:v>
                </c:pt>
                <c:pt idx="1">
                  <c:v>0.21510378730857416</c:v>
                </c:pt>
                <c:pt idx="2">
                  <c:v>0.21510378730857416</c:v>
                </c:pt>
                <c:pt idx="3">
                  <c:v>0.21510378730857416</c:v>
                </c:pt>
                <c:pt idx="4">
                  <c:v>0.21510378730857416</c:v>
                </c:pt>
                <c:pt idx="5">
                  <c:v>0.21510378730857416</c:v>
                </c:pt>
                <c:pt idx="6">
                  <c:v>0.21510378730857416</c:v>
                </c:pt>
                <c:pt idx="7">
                  <c:v>0.21510378730857416</c:v>
                </c:pt>
                <c:pt idx="8">
                  <c:v>0.21510378730857416</c:v>
                </c:pt>
                <c:pt idx="9">
                  <c:v>0.21510378730857416</c:v>
                </c:pt>
                <c:pt idx="10">
                  <c:v>0.21510378730857416</c:v>
                </c:pt>
                <c:pt idx="11">
                  <c:v>0.21510378730857416</c:v>
                </c:pt>
                <c:pt idx="12">
                  <c:v>0.21510378730857416</c:v>
                </c:pt>
                <c:pt idx="13">
                  <c:v>0.21510378730857416</c:v>
                </c:pt>
                <c:pt idx="14">
                  <c:v>0.21510378730857416</c:v>
                </c:pt>
                <c:pt idx="15">
                  <c:v>0.21510378730857416</c:v>
                </c:pt>
                <c:pt idx="16">
                  <c:v>0.21510378730857416</c:v>
                </c:pt>
                <c:pt idx="17">
                  <c:v>0.21510378730857416</c:v>
                </c:pt>
                <c:pt idx="18">
                  <c:v>0.21510378730857416</c:v>
                </c:pt>
                <c:pt idx="19">
                  <c:v>0.21510378730857416</c:v>
                </c:pt>
                <c:pt idx="20">
                  <c:v>0.21783559611300296</c:v>
                </c:pt>
                <c:pt idx="21">
                  <c:v>0.22113721299164557</c:v>
                </c:pt>
                <c:pt idx="22">
                  <c:v>0.22415173275040623</c:v>
                </c:pt>
                <c:pt idx="23">
                  <c:v>0.22691504252927019</c:v>
                </c:pt>
                <c:pt idx="24">
                  <c:v>0.229457287525825</c:v>
                </c:pt>
                <c:pt idx="25">
                  <c:v>0.23180397521495255</c:v>
                </c:pt>
                <c:pt idx="26">
                  <c:v>0.23397683418636694</c:v>
                </c:pt>
                <c:pt idx="27">
                  <c:v>0.23599448894553743</c:v>
                </c:pt>
                <c:pt idx="28">
                  <c:v>0.2378729951006272</c:v>
                </c:pt>
                <c:pt idx="29">
                  <c:v>0.2396262675120443</c:v>
                </c:pt>
                <c:pt idx="30">
                  <c:v>0.24126642557433781</c:v>
                </c:pt>
                <c:pt idx="31">
                  <c:v>0.24280407375773788</c:v>
                </c:pt>
                <c:pt idx="32">
                  <c:v>0.24424853114214407</c:v>
                </c:pt>
                <c:pt idx="33">
                  <c:v>0.24560802044511454</c:v>
                </c:pt>
                <c:pt idx="34">
                  <c:v>0.24688982464505815</c:v>
                </c:pt>
                <c:pt idx="35">
                  <c:v>0.24810041750056044</c:v>
                </c:pt>
                <c:pt idx="36">
                  <c:v>0.24924557290441401</c:v>
                </c:pt>
                <c:pt idx="37">
                  <c:v>0.25033045697122258</c:v>
                </c:pt>
                <c:pt idx="38">
                  <c:v>0.25135970595768203</c:v>
                </c:pt>
                <c:pt idx="39">
                  <c:v>0.25233749249481852</c:v>
                </c:pt>
                <c:pt idx="40">
                  <c:v>0.25326758212770439</c:v>
                </c:pt>
                <c:pt idx="41">
                  <c:v>0.25415338177807195</c:v>
                </c:pt>
                <c:pt idx="42">
                  <c:v>0.25499798144470148</c:v>
                </c:pt>
                <c:pt idx="43">
                  <c:v>0.25580419021739326</c:v>
                </c:pt>
                <c:pt idx="44">
                  <c:v>0.25657456748907653</c:v>
                </c:pt>
                <c:pt idx="45">
                  <c:v>0.25731145009677359</c:v>
                </c:pt>
                <c:pt idx="46">
                  <c:v>0.25801697599776013</c:v>
                </c:pt>
                <c:pt idx="47">
                  <c:v>0.25869310498620557</c:v>
                </c:pt>
                <c:pt idx="48">
                  <c:v>0.25934163687308182</c:v>
                </c:pt>
                <c:pt idx="49">
                  <c:v>0.25996422748448295</c:v>
                </c:pt>
                <c:pt idx="50">
                  <c:v>0.26056240277778997</c:v>
                </c:pt>
                <c:pt idx="51">
                  <c:v>0.26113757132904675</c:v>
                </c:pt>
                <c:pt idx="52">
                  <c:v>0.26169103540667116</c:v>
                </c:pt>
                <c:pt idx="53">
                  <c:v>0.26222400081475394</c:v>
                </c:pt>
                <c:pt idx="54">
                  <c:v>0.26273758566254279</c:v>
                </c:pt>
                <c:pt idx="55">
                  <c:v>0.26323282819433919</c:v>
                </c:pt>
                <c:pt idx="56">
                  <c:v>0.26371069379519535</c:v>
                </c:pt>
                <c:pt idx="57">
                  <c:v>0.26417208127188407</c:v>
                </c:pt>
                <c:pt idx="58">
                  <c:v>0.26461782849512572</c:v>
                </c:pt>
                <c:pt idx="59">
                  <c:v>0.26504871747759262</c:v>
                </c:pt>
                <c:pt idx="60">
                  <c:v>0.26546547895243772</c:v>
                </c:pt>
                <c:pt idx="61">
                  <c:v>0.26586879650873935</c:v>
                </c:pt>
                <c:pt idx="62">
                  <c:v>0.26625931033309497</c:v>
                </c:pt>
                <c:pt idx="63">
                  <c:v>0.26663762060043938</c:v>
                </c:pt>
                <c:pt idx="64">
                  <c:v>0.26700429055186559</c:v>
                </c:pt>
                <c:pt idx="65">
                  <c:v>0.2673598492926425</c:v>
                </c:pt>
                <c:pt idx="66">
                  <c:v>0.26770479433966488</c:v>
                </c:pt>
                <c:pt idx="67">
                  <c:v>0.26803959394412774</c:v>
                </c:pt>
                <c:pt idx="68">
                  <c:v>0.26836468921222939</c:v>
                </c:pt>
                <c:pt idx="69">
                  <c:v>0.26868049604409955</c:v>
                </c:pt>
                <c:pt idx="70">
                  <c:v>0.26898740690887479</c:v>
                </c:pt>
                <c:pt idx="71">
                  <c:v>0.26928579247185069</c:v>
                </c:pt>
                <c:pt idx="72">
                  <c:v>0.26957600308789575</c:v>
                </c:pt>
                <c:pt idx="73">
                  <c:v>0.26985837017377745</c:v>
                </c:pt>
                <c:pt idx="74">
                  <c:v>0.2701332074707023</c:v>
                </c:pt>
                <c:pt idx="75">
                  <c:v>0.27040081220718176</c:v>
                </c:pt>
                <c:pt idx="76">
                  <c:v>0.27066146617128511</c:v>
                </c:pt>
                <c:pt idx="77">
                  <c:v>0.27091543670041146</c:v>
                </c:pt>
                <c:pt idx="78">
                  <c:v>0.27116297759588903</c:v>
                </c:pt>
                <c:pt idx="79">
                  <c:v>0.27140432996897973</c:v>
                </c:pt>
                <c:pt idx="80">
                  <c:v>0.2716397230242163</c:v>
                </c:pt>
                <c:pt idx="81">
                  <c:v>0.27186937478542267</c:v>
                </c:pt>
                <c:pt idx="82">
                  <c:v>0.2720934927692506</c:v>
                </c:pt>
                <c:pt idx="83">
                  <c:v>0.27231227461060642</c:v>
                </c:pt>
                <c:pt idx="84">
                  <c:v>0.27252590864393034</c:v>
                </c:pt>
                <c:pt idx="85">
                  <c:v>0.27273457444392118</c:v>
                </c:pt>
                <c:pt idx="86">
                  <c:v>0.27293844332896972</c:v>
                </c:pt>
                <c:pt idx="87">
                  <c:v>0.27313767883026713</c:v>
                </c:pt>
                <c:pt idx="88">
                  <c:v>0.27333243712928817</c:v>
                </c:pt>
                <c:pt idx="89">
                  <c:v>0.27352286746610877</c:v>
                </c:pt>
                <c:pt idx="90">
                  <c:v>0.27370911252080138</c:v>
                </c:pt>
                <c:pt idx="91">
                  <c:v>0.27389130876995726</c:v>
                </c:pt>
                <c:pt idx="92">
                  <c:v>0.27406958682020655</c:v>
                </c:pt>
                <c:pt idx="93">
                  <c:v>0.27424407172045057</c:v>
                </c:pt>
                <c:pt idx="94">
                  <c:v>0.27441488325437358</c:v>
                </c:pt>
                <c:pt idx="95">
                  <c:v>0.27458213621467326</c:v>
                </c:pt>
                <c:pt idx="96">
                  <c:v>0.27474594066032754</c:v>
                </c:pt>
                <c:pt idx="97">
                  <c:v>0.27490640215811135</c:v>
                </c:pt>
                <c:pt idx="98">
                  <c:v>0.27506362200947532</c:v>
                </c:pt>
                <c:pt idx="99">
                  <c:v>0.27521769746381197</c:v>
                </c:pt>
              </c:numCache>
            </c:numRef>
          </c:yVal>
        </c:ser>
        <c:ser>
          <c:idx val="4"/>
          <c:order val="1"/>
          <c:tx>
            <c:v>TC PHEV40+1x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Analyses'!$AG$5:$AG$104</c:f>
              <c:numCache>
                <c:formatCode>0.0000</c:formatCode>
                <c:ptCount val="100"/>
                <c:pt idx="0">
                  <c:v>0.22620455676365964</c:v>
                </c:pt>
                <c:pt idx="1">
                  <c:v>0.22620455676365964</c:v>
                </c:pt>
                <c:pt idx="2">
                  <c:v>0.22620455676365964</c:v>
                </c:pt>
                <c:pt idx="3">
                  <c:v>0.22620455676365964</c:v>
                </c:pt>
                <c:pt idx="4">
                  <c:v>0.22620455676365964</c:v>
                </c:pt>
                <c:pt idx="5">
                  <c:v>0.22620455676365964</c:v>
                </c:pt>
                <c:pt idx="6">
                  <c:v>0.22620455676365964</c:v>
                </c:pt>
                <c:pt idx="7">
                  <c:v>0.22620455676365964</c:v>
                </c:pt>
                <c:pt idx="8">
                  <c:v>0.22620455676365964</c:v>
                </c:pt>
                <c:pt idx="9">
                  <c:v>0.22620455676365964</c:v>
                </c:pt>
                <c:pt idx="10">
                  <c:v>0.22620455676365964</c:v>
                </c:pt>
                <c:pt idx="11">
                  <c:v>0.22620455676365964</c:v>
                </c:pt>
                <c:pt idx="12">
                  <c:v>0.22620455676365964</c:v>
                </c:pt>
                <c:pt idx="13">
                  <c:v>0.22620455676365964</c:v>
                </c:pt>
                <c:pt idx="14">
                  <c:v>0.22620455676365964</c:v>
                </c:pt>
                <c:pt idx="15">
                  <c:v>0.22620455676365964</c:v>
                </c:pt>
                <c:pt idx="16">
                  <c:v>0.22620455676365964</c:v>
                </c:pt>
                <c:pt idx="17">
                  <c:v>0.22620455676365964</c:v>
                </c:pt>
                <c:pt idx="18">
                  <c:v>0.22620455676365964</c:v>
                </c:pt>
                <c:pt idx="19">
                  <c:v>0.22620455676365964</c:v>
                </c:pt>
                <c:pt idx="20">
                  <c:v>0.22620455676365964</c:v>
                </c:pt>
                <c:pt idx="21">
                  <c:v>0.22620455676365964</c:v>
                </c:pt>
                <c:pt idx="22">
                  <c:v>0.22620455676365964</c:v>
                </c:pt>
                <c:pt idx="23">
                  <c:v>0.22620455676365964</c:v>
                </c:pt>
                <c:pt idx="24">
                  <c:v>0.22620455676365964</c:v>
                </c:pt>
                <c:pt idx="25">
                  <c:v>0.22620455676365964</c:v>
                </c:pt>
                <c:pt idx="26">
                  <c:v>0.22620455676365964</c:v>
                </c:pt>
                <c:pt idx="27">
                  <c:v>0.22620455676365964</c:v>
                </c:pt>
                <c:pt idx="28">
                  <c:v>0.22620455676365964</c:v>
                </c:pt>
                <c:pt idx="29">
                  <c:v>0.22620455676365964</c:v>
                </c:pt>
                <c:pt idx="30">
                  <c:v>0.22620455676365964</c:v>
                </c:pt>
                <c:pt idx="31">
                  <c:v>0.22620455676365964</c:v>
                </c:pt>
                <c:pt idx="32">
                  <c:v>0.22620455676365964</c:v>
                </c:pt>
                <c:pt idx="33">
                  <c:v>0.22620455676365964</c:v>
                </c:pt>
                <c:pt idx="34">
                  <c:v>0.22620455676365964</c:v>
                </c:pt>
                <c:pt idx="35">
                  <c:v>0.22620455676365964</c:v>
                </c:pt>
                <c:pt idx="36">
                  <c:v>0.22620455676365964</c:v>
                </c:pt>
                <c:pt idx="37">
                  <c:v>0.22620455676365964</c:v>
                </c:pt>
                <c:pt idx="38">
                  <c:v>0.22620455676365964</c:v>
                </c:pt>
                <c:pt idx="39">
                  <c:v>0.22620455676365964</c:v>
                </c:pt>
                <c:pt idx="40">
                  <c:v>0.22746695840716474</c:v>
                </c:pt>
                <c:pt idx="41">
                  <c:v>0.22924148306275136</c:v>
                </c:pt>
                <c:pt idx="42">
                  <c:v>0.23093347168784556</c:v>
                </c:pt>
                <c:pt idx="43">
                  <c:v>0.23254855173907188</c:v>
                </c:pt>
                <c:pt idx="44">
                  <c:v>0.23409185045468811</c:v>
                </c:pt>
                <c:pt idx="45">
                  <c:v>0.2355680492261471</c:v>
                </c:pt>
                <c:pt idx="46">
                  <c:v>0.23698143102860789</c:v>
                </c:pt>
                <c:pt idx="47">
                  <c:v>0.23833592192263278</c:v>
                </c:pt>
                <c:pt idx="48">
                  <c:v>0.23963512747404439</c:v>
                </c:pt>
                <c:pt idx="49">
                  <c:v>0.24088236480339956</c:v>
                </c:pt>
                <c:pt idx="50">
                  <c:v>0.24208069086493691</c:v>
                </c:pt>
                <c:pt idx="51">
                  <c:v>0.24323292746256889</c:v>
                </c:pt>
                <c:pt idx="52">
                  <c:v>0.24434168343387522</c:v>
                </c:pt>
                <c:pt idx="53">
                  <c:v>0.24540937436920721</c:v>
                </c:pt>
                <c:pt idx="54">
                  <c:v>0.24643824017961802</c:v>
                </c:pt>
                <c:pt idx="55">
                  <c:v>0.24743036078251421</c:v>
                </c:pt>
                <c:pt idx="56">
                  <c:v>0.24838767013618593</c:v>
                </c:pt>
                <c:pt idx="57">
                  <c:v>0.24931196882248965</c:v>
                </c:pt>
                <c:pt idx="58">
                  <c:v>0.25020493534993565</c:v>
                </c:pt>
                <c:pt idx="59">
                  <c:v>0.25106813632646674</c:v>
                </c:pt>
                <c:pt idx="60">
                  <c:v>0.25190303563163619</c:v>
                </c:pt>
                <c:pt idx="61">
                  <c:v>0.25271100270115499</c:v>
                </c:pt>
                <c:pt idx="62">
                  <c:v>0.25349332002243513</c:v>
                </c:pt>
                <c:pt idx="63">
                  <c:v>0.25425118992742524</c:v>
                </c:pt>
                <c:pt idx="64">
                  <c:v>0.25498574075841562</c:v>
                </c:pt>
                <c:pt idx="65">
                  <c:v>0.25569803247331546</c:v>
                </c:pt>
                <c:pt idx="66">
                  <c:v>0.25638906174896453</c:v>
                </c:pt>
                <c:pt idx="67">
                  <c:v>0.25705976663415331</c:v>
                </c:pt>
                <c:pt idx="68">
                  <c:v>0.25771103079803231</c:v>
                </c:pt>
                <c:pt idx="69">
                  <c:v>0.25834368741437186</c:v>
                </c:pt>
                <c:pt idx="70">
                  <c:v>0.25895852271757513</c:v>
                </c:pt>
                <c:pt idx="71">
                  <c:v>0.25955627926235608</c:v>
                </c:pt>
                <c:pt idx="72">
                  <c:v>0.26013765891549917</c:v>
                </c:pt>
                <c:pt idx="73">
                  <c:v>0.26070332560504383</c:v>
                </c:pt>
                <c:pt idx="74">
                  <c:v>0.26125390784953395</c:v>
                </c:pt>
                <c:pt idx="75">
                  <c:v>0.2617900010875901</c:v>
                </c:pt>
                <c:pt idx="76">
                  <c:v>0.26231216982595651</c:v>
                </c:pt>
                <c:pt idx="77">
                  <c:v>0.2628209496223135</c:v>
                </c:pt>
                <c:pt idx="78">
                  <c:v>0.2633168489174969</c:v>
                </c:pt>
                <c:pt idx="79">
                  <c:v>0.26380035073030073</c:v>
                </c:pt>
                <c:pt idx="80">
                  <c:v>0.26427191422673901</c:v>
                </c:pt>
                <c:pt idx="81">
                  <c:v>0.26473197617448374</c:v>
                </c:pt>
                <c:pt idx="82">
                  <c:v>0.26518095229216221</c:v>
                </c:pt>
                <c:pt idx="83">
                  <c:v>0.26561923850227698</c:v>
                </c:pt>
                <c:pt idx="84">
                  <c:v>0.26604721209568322</c:v>
                </c:pt>
                <c:pt idx="85">
                  <c:v>0.26646523281482415</c:v>
                </c:pt>
                <c:pt idx="86">
                  <c:v>0.26687364386226065</c:v>
                </c:pt>
                <c:pt idx="87">
                  <c:v>0.26727277284043727</c:v>
                </c:pt>
                <c:pt idx="88">
                  <c:v>0.26766293262809304</c:v>
                </c:pt>
                <c:pt idx="89">
                  <c:v>0.26804442219824542</c:v>
                </c:pt>
                <c:pt idx="90">
                  <c:v>0.26841752738224051</c:v>
                </c:pt>
                <c:pt idx="91">
                  <c:v>0.26878252158397486</c:v>
                </c:pt>
                <c:pt idx="92">
                  <c:v>0.26913966644803755</c:v>
                </c:pt>
                <c:pt idx="93">
                  <c:v>0.2694892124852053</c:v>
                </c:pt>
                <c:pt idx="94">
                  <c:v>0.26983139965843261</c:v>
                </c:pt>
                <c:pt idx="95">
                  <c:v>0.27016645793221772</c:v>
                </c:pt>
                <c:pt idx="96">
                  <c:v>0.27049460778798662</c:v>
                </c:pt>
                <c:pt idx="97">
                  <c:v>0.27081606070792352</c:v>
                </c:pt>
                <c:pt idx="98">
                  <c:v>0.27113101962947783</c:v>
                </c:pt>
                <c:pt idx="99">
                  <c:v>0.27143967937260116</c:v>
                </c:pt>
              </c:numCache>
            </c:numRef>
          </c:yVal>
        </c:ser>
        <c:ser>
          <c:idx val="5"/>
          <c:order val="2"/>
          <c:tx>
            <c:v>TC PHEV60+1x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Analyses'!$AH$5:$AH$104</c:f>
              <c:numCache>
                <c:formatCode>0.0000</c:formatCode>
                <c:ptCount val="100"/>
                <c:pt idx="0">
                  <c:v>0.24170682723264164</c:v>
                </c:pt>
                <c:pt idx="1">
                  <c:v>0.24170682723264164</c:v>
                </c:pt>
                <c:pt idx="2">
                  <c:v>0.24170682723264164</c:v>
                </c:pt>
                <c:pt idx="3">
                  <c:v>0.24170682723264164</c:v>
                </c:pt>
                <c:pt idx="4">
                  <c:v>0.24170682723264164</c:v>
                </c:pt>
                <c:pt idx="5">
                  <c:v>0.24170682723264164</c:v>
                </c:pt>
                <c:pt idx="6">
                  <c:v>0.24170682723264164</c:v>
                </c:pt>
                <c:pt idx="7">
                  <c:v>0.24170682723264164</c:v>
                </c:pt>
                <c:pt idx="8">
                  <c:v>0.24170682723264164</c:v>
                </c:pt>
                <c:pt idx="9">
                  <c:v>0.24170682723264164</c:v>
                </c:pt>
                <c:pt idx="10">
                  <c:v>0.24170682723264164</c:v>
                </c:pt>
                <c:pt idx="11">
                  <c:v>0.24170682723264164</c:v>
                </c:pt>
                <c:pt idx="12">
                  <c:v>0.24170682723264164</c:v>
                </c:pt>
                <c:pt idx="13">
                  <c:v>0.24170682723264164</c:v>
                </c:pt>
                <c:pt idx="14">
                  <c:v>0.24170682723264164</c:v>
                </c:pt>
                <c:pt idx="15">
                  <c:v>0.24170682723264164</c:v>
                </c:pt>
                <c:pt idx="16">
                  <c:v>0.24170682723264164</c:v>
                </c:pt>
                <c:pt idx="17">
                  <c:v>0.24170682723264164</c:v>
                </c:pt>
                <c:pt idx="18">
                  <c:v>0.24170682723264164</c:v>
                </c:pt>
                <c:pt idx="19">
                  <c:v>0.24170682723264164</c:v>
                </c:pt>
                <c:pt idx="20">
                  <c:v>0.24170682723264164</c:v>
                </c:pt>
                <c:pt idx="21">
                  <c:v>0.24170682723264164</c:v>
                </c:pt>
                <c:pt idx="22">
                  <c:v>0.24170682723264164</c:v>
                </c:pt>
                <c:pt idx="23">
                  <c:v>0.24170682723264164</c:v>
                </c:pt>
                <c:pt idx="24">
                  <c:v>0.24170682723264164</c:v>
                </c:pt>
                <c:pt idx="25">
                  <c:v>0.24170682723264164</c:v>
                </c:pt>
                <c:pt idx="26">
                  <c:v>0.24170682723264164</c:v>
                </c:pt>
                <c:pt idx="27">
                  <c:v>0.24170682723264164</c:v>
                </c:pt>
                <c:pt idx="28">
                  <c:v>0.24170682723264164</c:v>
                </c:pt>
                <c:pt idx="29">
                  <c:v>0.24170682723264164</c:v>
                </c:pt>
                <c:pt idx="30">
                  <c:v>0.24170682723264164</c:v>
                </c:pt>
                <c:pt idx="31">
                  <c:v>0.24170682723264164</c:v>
                </c:pt>
                <c:pt idx="32">
                  <c:v>0.24170682723264164</c:v>
                </c:pt>
                <c:pt idx="33">
                  <c:v>0.24170682723264164</c:v>
                </c:pt>
                <c:pt idx="34">
                  <c:v>0.24170682723264164</c:v>
                </c:pt>
                <c:pt idx="35">
                  <c:v>0.24170682723264164</c:v>
                </c:pt>
                <c:pt idx="36">
                  <c:v>0.24170682723264164</c:v>
                </c:pt>
                <c:pt idx="37">
                  <c:v>0.24170682723264164</c:v>
                </c:pt>
                <c:pt idx="38">
                  <c:v>0.24170682723264164</c:v>
                </c:pt>
                <c:pt idx="39">
                  <c:v>0.24170682723264164</c:v>
                </c:pt>
                <c:pt idx="40">
                  <c:v>0.24170682723264164</c:v>
                </c:pt>
                <c:pt idx="41">
                  <c:v>0.24170682723264164</c:v>
                </c:pt>
                <c:pt idx="42">
                  <c:v>0.24170682723264164</c:v>
                </c:pt>
                <c:pt idx="43">
                  <c:v>0.24170682723264164</c:v>
                </c:pt>
                <c:pt idx="44">
                  <c:v>0.24170682723264164</c:v>
                </c:pt>
                <c:pt idx="45">
                  <c:v>0.24170682723264164</c:v>
                </c:pt>
                <c:pt idx="46">
                  <c:v>0.24170682723264164</c:v>
                </c:pt>
                <c:pt idx="47">
                  <c:v>0.24170682723264164</c:v>
                </c:pt>
                <c:pt idx="48">
                  <c:v>0.24170682723264164</c:v>
                </c:pt>
                <c:pt idx="49">
                  <c:v>0.24170682723264164</c:v>
                </c:pt>
                <c:pt idx="50">
                  <c:v>0.24170682723264164</c:v>
                </c:pt>
                <c:pt idx="51">
                  <c:v>0.24170682723264164</c:v>
                </c:pt>
                <c:pt idx="52">
                  <c:v>0.24170682723264164</c:v>
                </c:pt>
                <c:pt idx="53">
                  <c:v>0.24170682723264164</c:v>
                </c:pt>
                <c:pt idx="54">
                  <c:v>0.24170682723264164</c:v>
                </c:pt>
                <c:pt idx="55">
                  <c:v>0.24170682723264164</c:v>
                </c:pt>
                <c:pt idx="56">
                  <c:v>0.24170682723264164</c:v>
                </c:pt>
                <c:pt idx="57">
                  <c:v>0.24170682723264164</c:v>
                </c:pt>
                <c:pt idx="58">
                  <c:v>0.24170682723264164</c:v>
                </c:pt>
                <c:pt idx="59">
                  <c:v>0.24170682723264164</c:v>
                </c:pt>
                <c:pt idx="60">
                  <c:v>0.24261882213294472</c:v>
                </c:pt>
                <c:pt idx="61">
                  <c:v>0.24379133304767614</c:v>
                </c:pt>
                <c:pt idx="62">
                  <c:v>0.24492662139368593</c:v>
                </c:pt>
                <c:pt idx="63">
                  <c:v>0.24602643197888285</c:v>
                </c:pt>
                <c:pt idx="64">
                  <c:v>0.24709240223838141</c:v>
                </c:pt>
                <c:pt idx="65">
                  <c:v>0.2481260703688043</c:v>
                </c:pt>
                <c:pt idx="66">
                  <c:v>0.24912888273413997</c:v>
                </c:pt>
                <c:pt idx="67">
                  <c:v>0.2501022006181422</c:v>
                </c:pt>
                <c:pt idx="68">
                  <c:v>0.25104730638956463</c:v>
                </c:pt>
                <c:pt idx="69">
                  <c:v>0.25196540913894644</c:v>
                </c:pt>
                <c:pt idx="70">
                  <c:v>0.2528576498390499</c:v>
                </c:pt>
                <c:pt idx="71">
                  <c:v>0.25372510607526155</c:v>
                </c:pt>
                <c:pt idx="72">
                  <c:v>0.25456879638719349</c:v>
                </c:pt>
                <c:pt idx="73">
                  <c:v>0.25538968425826236</c:v>
                </c:pt>
                <c:pt idx="74">
                  <c:v>0.25618868178610277</c:v>
                </c:pt>
                <c:pt idx="75">
                  <c:v>0.25696665306321054</c:v>
                </c:pt>
                <c:pt idx="76">
                  <c:v>0.25772441729415962</c:v>
                </c:pt>
                <c:pt idx="77">
                  <c:v>0.25846275167303312</c:v>
                </c:pt>
                <c:pt idx="78">
                  <c:v>0.25918239404231486</c:v>
                </c:pt>
                <c:pt idx="79">
                  <c:v>0.25988404535236453</c:v>
                </c:pt>
                <c:pt idx="80">
                  <c:v>0.26056837193870935</c:v>
                </c:pt>
                <c:pt idx="81">
                  <c:v>0.26123600763270421</c:v>
                </c:pt>
                <c:pt idx="82">
                  <c:v>0.26188755571961492</c:v>
                </c:pt>
                <c:pt idx="83">
                  <c:v>0.26252359075683723</c:v>
                </c:pt>
                <c:pt idx="84">
                  <c:v>0.26314466026377203</c:v>
                </c:pt>
                <c:pt idx="85">
                  <c:v>0.26375128629380129</c:v>
                </c:pt>
                <c:pt idx="86">
                  <c:v>0.26434396689785294</c:v>
                </c:pt>
                <c:pt idx="87">
                  <c:v>0.26492317748817612</c:v>
                </c:pt>
                <c:pt idx="88">
                  <c:v>0.26548937211017737</c:v>
                </c:pt>
                <c:pt idx="89">
                  <c:v>0.26604298462946757</c:v>
                </c:pt>
                <c:pt idx="90">
                  <c:v>0.26658442984064146</c:v>
                </c:pt>
                <c:pt idx="91">
                  <c:v>0.26711410450374629</c:v>
                </c:pt>
                <c:pt idx="92">
                  <c:v>0.2676323883138812</c:v>
                </c:pt>
                <c:pt idx="93">
                  <c:v>0.26813964480890684</c:v>
                </c:pt>
                <c:pt idx="94">
                  <c:v>0.26863622221982669</c:v>
                </c:pt>
                <c:pt idx="95">
                  <c:v>0.26912245426801901</c:v>
                </c:pt>
                <c:pt idx="96">
                  <c:v>0.26959866091315587</c:v>
                </c:pt>
                <c:pt idx="97">
                  <c:v>0.27006514905533069</c:v>
                </c:pt>
                <c:pt idx="98">
                  <c:v>0.27052221319463332</c:v>
                </c:pt>
                <c:pt idx="99">
                  <c:v>0.27097013605114995</c:v>
                </c:pt>
              </c:numCache>
            </c:numRef>
          </c:yVal>
        </c:ser>
        <c:ser>
          <c:idx val="9"/>
          <c:order val="3"/>
          <c:tx>
            <c:v>TC HEV</c:v>
          </c:tx>
          <c:spPr>
            <a:ln w="38100">
              <a:solidFill>
                <a:srgbClr val="800080"/>
              </a:solidFill>
              <a:prstDash val="lgDash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Analyses'!$AI$5:$AI$104</c:f>
              <c:numCache>
                <c:formatCode>0.0000</c:formatCode>
                <c:ptCount val="100"/>
                <c:pt idx="0">
                  <c:v>0.27627621319492185</c:v>
                </c:pt>
                <c:pt idx="1">
                  <c:v>0.27627621319492185</c:v>
                </c:pt>
                <c:pt idx="2">
                  <c:v>0.27627621319492185</c:v>
                </c:pt>
                <c:pt idx="3">
                  <c:v>0.27627621319492185</c:v>
                </c:pt>
                <c:pt idx="4">
                  <c:v>0.27627621319492179</c:v>
                </c:pt>
                <c:pt idx="5">
                  <c:v>0.27627621319492185</c:v>
                </c:pt>
                <c:pt idx="6">
                  <c:v>0.27627621319492185</c:v>
                </c:pt>
                <c:pt idx="7">
                  <c:v>0.27627621319492185</c:v>
                </c:pt>
                <c:pt idx="8">
                  <c:v>0.27627621319492185</c:v>
                </c:pt>
                <c:pt idx="9">
                  <c:v>0.27627621319492179</c:v>
                </c:pt>
                <c:pt idx="10">
                  <c:v>0.27627621319492185</c:v>
                </c:pt>
                <c:pt idx="11">
                  <c:v>0.27627621319492185</c:v>
                </c:pt>
                <c:pt idx="12">
                  <c:v>0.27627621319492185</c:v>
                </c:pt>
                <c:pt idx="13">
                  <c:v>0.27627621319492185</c:v>
                </c:pt>
                <c:pt idx="14">
                  <c:v>0.27627621319492185</c:v>
                </c:pt>
                <c:pt idx="15">
                  <c:v>0.27627621319492185</c:v>
                </c:pt>
                <c:pt idx="16">
                  <c:v>0.27627621319492185</c:v>
                </c:pt>
                <c:pt idx="17">
                  <c:v>0.27627621319492185</c:v>
                </c:pt>
                <c:pt idx="18">
                  <c:v>0.27627621319492179</c:v>
                </c:pt>
                <c:pt idx="19">
                  <c:v>0.27627621319492179</c:v>
                </c:pt>
                <c:pt idx="20">
                  <c:v>0.27627621319492179</c:v>
                </c:pt>
                <c:pt idx="21">
                  <c:v>0.27627621319492185</c:v>
                </c:pt>
                <c:pt idx="22">
                  <c:v>0.27627621319492185</c:v>
                </c:pt>
                <c:pt idx="23">
                  <c:v>0.27627621319492185</c:v>
                </c:pt>
                <c:pt idx="24">
                  <c:v>0.27627621319492185</c:v>
                </c:pt>
                <c:pt idx="25">
                  <c:v>0.27627621319492185</c:v>
                </c:pt>
                <c:pt idx="26">
                  <c:v>0.27627621319492185</c:v>
                </c:pt>
                <c:pt idx="27">
                  <c:v>0.27627621319492185</c:v>
                </c:pt>
                <c:pt idx="28">
                  <c:v>0.27627621319492185</c:v>
                </c:pt>
                <c:pt idx="29">
                  <c:v>0.27627621319492185</c:v>
                </c:pt>
                <c:pt idx="30">
                  <c:v>0.27627621319492185</c:v>
                </c:pt>
                <c:pt idx="31">
                  <c:v>0.27627621319492185</c:v>
                </c:pt>
                <c:pt idx="32">
                  <c:v>0.27627621319492185</c:v>
                </c:pt>
                <c:pt idx="33">
                  <c:v>0.27627621319492185</c:v>
                </c:pt>
                <c:pt idx="34">
                  <c:v>0.27627621319492185</c:v>
                </c:pt>
                <c:pt idx="35">
                  <c:v>0.27627621319492185</c:v>
                </c:pt>
                <c:pt idx="36">
                  <c:v>0.27627621319492185</c:v>
                </c:pt>
                <c:pt idx="37">
                  <c:v>0.27627621319492179</c:v>
                </c:pt>
                <c:pt idx="38">
                  <c:v>0.27627621319492185</c:v>
                </c:pt>
                <c:pt idx="39">
                  <c:v>0.27627621319492179</c:v>
                </c:pt>
                <c:pt idx="40">
                  <c:v>0.27627621319492185</c:v>
                </c:pt>
                <c:pt idx="41">
                  <c:v>0.27627621319492179</c:v>
                </c:pt>
                <c:pt idx="42">
                  <c:v>0.27627621319492185</c:v>
                </c:pt>
                <c:pt idx="43">
                  <c:v>0.27627621319492185</c:v>
                </c:pt>
                <c:pt idx="44">
                  <c:v>0.27627621319492185</c:v>
                </c:pt>
                <c:pt idx="45">
                  <c:v>0.27627621319492185</c:v>
                </c:pt>
                <c:pt idx="46">
                  <c:v>0.27627621319492185</c:v>
                </c:pt>
                <c:pt idx="47">
                  <c:v>0.27627621319492185</c:v>
                </c:pt>
                <c:pt idx="48">
                  <c:v>0.27627621319492185</c:v>
                </c:pt>
                <c:pt idx="49">
                  <c:v>0.27627621319492185</c:v>
                </c:pt>
                <c:pt idx="50">
                  <c:v>0.27627621319492185</c:v>
                </c:pt>
                <c:pt idx="51">
                  <c:v>0.27627621319492185</c:v>
                </c:pt>
                <c:pt idx="52">
                  <c:v>0.27627621319492185</c:v>
                </c:pt>
                <c:pt idx="53">
                  <c:v>0.27627621319492185</c:v>
                </c:pt>
                <c:pt idx="54">
                  <c:v>0.27627621319492185</c:v>
                </c:pt>
                <c:pt idx="55">
                  <c:v>0.27627621319492185</c:v>
                </c:pt>
                <c:pt idx="56">
                  <c:v>0.27627621319492185</c:v>
                </c:pt>
                <c:pt idx="57">
                  <c:v>0.27627621319492185</c:v>
                </c:pt>
                <c:pt idx="58">
                  <c:v>0.27627621319492185</c:v>
                </c:pt>
                <c:pt idx="59">
                  <c:v>0.27627621319492185</c:v>
                </c:pt>
                <c:pt idx="60">
                  <c:v>0.27627621319492185</c:v>
                </c:pt>
                <c:pt idx="61">
                  <c:v>0.27627621319492185</c:v>
                </c:pt>
                <c:pt idx="62">
                  <c:v>0.27627621319492185</c:v>
                </c:pt>
                <c:pt idx="63">
                  <c:v>0.27627621319492185</c:v>
                </c:pt>
                <c:pt idx="64">
                  <c:v>0.27627621319492185</c:v>
                </c:pt>
                <c:pt idx="65">
                  <c:v>0.27627621319492185</c:v>
                </c:pt>
                <c:pt idx="66">
                  <c:v>0.27627621319492185</c:v>
                </c:pt>
                <c:pt idx="67">
                  <c:v>0.27627621319492185</c:v>
                </c:pt>
                <c:pt idx="68">
                  <c:v>0.27627621319492185</c:v>
                </c:pt>
                <c:pt idx="69">
                  <c:v>0.27627621319492185</c:v>
                </c:pt>
                <c:pt idx="70">
                  <c:v>0.27627621319492185</c:v>
                </c:pt>
                <c:pt idx="71">
                  <c:v>0.27627621319492185</c:v>
                </c:pt>
                <c:pt idx="72">
                  <c:v>0.27627621319492185</c:v>
                </c:pt>
                <c:pt idx="73">
                  <c:v>0.27627621319492185</c:v>
                </c:pt>
                <c:pt idx="74">
                  <c:v>0.27627621319492185</c:v>
                </c:pt>
                <c:pt idx="75">
                  <c:v>0.27627621319492179</c:v>
                </c:pt>
                <c:pt idx="76">
                  <c:v>0.27627621319492185</c:v>
                </c:pt>
                <c:pt idx="77">
                  <c:v>0.27627621319492185</c:v>
                </c:pt>
                <c:pt idx="78">
                  <c:v>0.27627621319492185</c:v>
                </c:pt>
                <c:pt idx="79">
                  <c:v>0.27627621319492179</c:v>
                </c:pt>
                <c:pt idx="80">
                  <c:v>0.27627621319492185</c:v>
                </c:pt>
                <c:pt idx="81">
                  <c:v>0.27627621319492185</c:v>
                </c:pt>
                <c:pt idx="82">
                  <c:v>0.27627621319492185</c:v>
                </c:pt>
                <c:pt idx="83">
                  <c:v>0.27627621319492179</c:v>
                </c:pt>
                <c:pt idx="84">
                  <c:v>0.27627621319492185</c:v>
                </c:pt>
                <c:pt idx="85">
                  <c:v>0.27627621319492185</c:v>
                </c:pt>
                <c:pt idx="86">
                  <c:v>0.27627621319492185</c:v>
                </c:pt>
                <c:pt idx="87">
                  <c:v>0.27627621319492185</c:v>
                </c:pt>
                <c:pt idx="88">
                  <c:v>0.27627621319492185</c:v>
                </c:pt>
                <c:pt idx="89">
                  <c:v>0.27627621319492185</c:v>
                </c:pt>
                <c:pt idx="90">
                  <c:v>0.27627621319492185</c:v>
                </c:pt>
                <c:pt idx="91">
                  <c:v>0.27627621319492185</c:v>
                </c:pt>
                <c:pt idx="92">
                  <c:v>0.27627621319492185</c:v>
                </c:pt>
                <c:pt idx="93">
                  <c:v>0.27627621319492185</c:v>
                </c:pt>
                <c:pt idx="94">
                  <c:v>0.27627621319492185</c:v>
                </c:pt>
                <c:pt idx="95">
                  <c:v>0.27627621319492185</c:v>
                </c:pt>
                <c:pt idx="96">
                  <c:v>0.27627621319492185</c:v>
                </c:pt>
                <c:pt idx="97">
                  <c:v>0.27627621319492185</c:v>
                </c:pt>
                <c:pt idx="98">
                  <c:v>0.27627621319492179</c:v>
                </c:pt>
                <c:pt idx="99">
                  <c:v>0.27627621319492185</c:v>
                </c:pt>
              </c:numCache>
            </c:numRef>
          </c:yVal>
        </c:ser>
        <c:ser>
          <c:idx val="0"/>
          <c:order val="4"/>
          <c:tx>
            <c:v>TC PHEV7+1x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Analyses'!$AE$5:$AE$104</c:f>
              <c:numCache>
                <c:formatCode>0.0000</c:formatCode>
                <c:ptCount val="100"/>
                <c:pt idx="0">
                  <c:v>0.20739818386873429</c:v>
                </c:pt>
                <c:pt idx="1">
                  <c:v>0.20739818386873429</c:v>
                </c:pt>
                <c:pt idx="2">
                  <c:v>0.20739818386873429</c:v>
                </c:pt>
                <c:pt idx="3">
                  <c:v>0.20739818386873429</c:v>
                </c:pt>
                <c:pt idx="4">
                  <c:v>0.20739818386873429</c:v>
                </c:pt>
                <c:pt idx="5">
                  <c:v>0.20739818386873429</c:v>
                </c:pt>
                <c:pt idx="6">
                  <c:v>0.20739818386873429</c:v>
                </c:pt>
                <c:pt idx="7">
                  <c:v>0.21184060741142285</c:v>
                </c:pt>
                <c:pt idx="8">
                  <c:v>0.21930632597604743</c:v>
                </c:pt>
                <c:pt idx="9">
                  <c:v>0.22527890082774707</c:v>
                </c:pt>
                <c:pt idx="10">
                  <c:v>0.23016555297913771</c:v>
                </c:pt>
                <c:pt idx="11">
                  <c:v>0.23423776310529659</c:v>
                </c:pt>
                <c:pt idx="12">
                  <c:v>0.23768347936589254</c:v>
                </c:pt>
                <c:pt idx="13">
                  <c:v>0.24063695044640335</c:v>
                </c:pt>
                <c:pt idx="14">
                  <c:v>0.24319662538284603</c:v>
                </c:pt>
                <c:pt idx="15">
                  <c:v>0.24543634095223341</c:v>
                </c:pt>
                <c:pt idx="16">
                  <c:v>0.24741256057228111</c:v>
                </c:pt>
                <c:pt idx="17">
                  <c:v>0.2491692002345457</c:v>
                </c:pt>
                <c:pt idx="18">
                  <c:v>0.25074093045867718</c:v>
                </c:pt>
                <c:pt idx="19">
                  <c:v>0.25215548766039553</c:v>
                </c:pt>
                <c:pt idx="20">
                  <c:v>0.25343532512861688</c:v>
                </c:pt>
                <c:pt idx="21">
                  <c:v>0.25459881373609083</c:v>
                </c:pt>
                <c:pt idx="22">
                  <c:v>0.25566112942117575</c:v>
                </c:pt>
                <c:pt idx="23">
                  <c:v>0.25663491879917033</c:v>
                </c:pt>
                <c:pt idx="24">
                  <c:v>0.25753080502692521</c:v>
                </c:pt>
                <c:pt idx="25">
                  <c:v>0.25835777692946826</c:v>
                </c:pt>
                <c:pt idx="26">
                  <c:v>0.25912349165404513</c:v>
                </c:pt>
                <c:pt idx="27">
                  <c:v>0.25983451246972367</c:v>
                </c:pt>
                <c:pt idx="28">
                  <c:v>0.26049649736707953</c:v>
                </c:pt>
                <c:pt idx="29">
                  <c:v>0.26111434993794502</c:v>
                </c:pt>
                <c:pt idx="30">
                  <c:v>0.26169234105262562</c:v>
                </c:pt>
                <c:pt idx="31">
                  <c:v>0.26223420772263872</c:v>
                </c:pt>
                <c:pt idx="32">
                  <c:v>0.2627432339884086</c:v>
                </c:pt>
                <c:pt idx="33">
                  <c:v>0.26322231753266256</c:v>
                </c:pt>
                <c:pt idx="34">
                  <c:v>0.26367402487438774</c:v>
                </c:pt>
                <c:pt idx="35">
                  <c:v>0.26410063736379485</c:v>
                </c:pt>
                <c:pt idx="36">
                  <c:v>0.26450418971863943</c:v>
                </c:pt>
                <c:pt idx="37">
                  <c:v>0.26488650247586065</c:v>
                </c:pt>
                <c:pt idx="38">
                  <c:v>0.26524920945066022</c:v>
                </c:pt>
                <c:pt idx="39">
                  <c:v>0.26559378107671977</c:v>
                </c:pt>
                <c:pt idx="40">
                  <c:v>0.26592154433077642</c:v>
                </c:pt>
                <c:pt idx="41">
                  <c:v>0.26623369981083045</c:v>
                </c:pt>
                <c:pt idx="42">
                  <c:v>0.26653133643134708</c:v>
                </c:pt>
                <c:pt idx="43">
                  <c:v>0.26681544411456742</c:v>
                </c:pt>
                <c:pt idx="44">
                  <c:v>0.26708692478964469</c:v>
                </c:pt>
                <c:pt idx="45">
                  <c:v>0.26734660195710991</c:v>
                </c:pt>
                <c:pt idx="46">
                  <c:v>0.26759522903234256</c:v>
                </c:pt>
                <c:pt idx="47">
                  <c:v>0.26783349664610717</c:v>
                </c:pt>
                <c:pt idx="48">
                  <c:v>0.26806203905114667</c:v>
                </c:pt>
                <c:pt idx="49">
                  <c:v>0.26828143975998464</c:v>
                </c:pt>
                <c:pt idx="50">
                  <c:v>0.26849223651945636</c:v>
                </c:pt>
                <c:pt idx="51">
                  <c:v>0.26869492571125614</c:v>
                </c:pt>
                <c:pt idx="52">
                  <c:v>0.26888996625430872</c:v>
                </c:pt>
                <c:pt idx="53">
                  <c:v>0.26907778307354457</c:v>
                </c:pt>
                <c:pt idx="54">
                  <c:v>0.26925877019026279</c:v>
                </c:pt>
                <c:pt idx="55">
                  <c:v>0.26943329348138384</c:v>
                </c:pt>
                <c:pt idx="56">
                  <c:v>0.26960169314825511</c:v>
                </c:pt>
                <c:pt idx="57">
                  <c:v>0.26976428593006174</c:v>
                </c:pt>
                <c:pt idx="58">
                  <c:v>0.2699213670921462</c:v>
                </c:pt>
                <c:pt idx="59">
                  <c:v>0.27007321221549452</c:v>
                </c:pt>
                <c:pt idx="60">
                  <c:v>0.27022007881020843</c:v>
                </c:pt>
                <c:pt idx="61">
                  <c:v>0.27036220777283482</c:v>
                </c:pt>
                <c:pt idx="62">
                  <c:v>0.27049982470490164</c:v>
                </c:pt>
                <c:pt idx="63">
                  <c:v>0.27063314110784137</c:v>
                </c:pt>
                <c:pt idx="64">
                  <c:v>0.27076235546761374</c:v>
                </c:pt>
                <c:pt idx="65">
                  <c:v>0.27088765424072631</c:v>
                </c:pt>
                <c:pt idx="66">
                  <c:v>0.27100921275195489</c:v>
                </c:pt>
                <c:pt idx="67">
                  <c:v>0.27112719601285329</c:v>
                </c:pt>
                <c:pt idx="68">
                  <c:v>0.27124175946908791</c:v>
                </c:pt>
                <c:pt idx="69">
                  <c:v>0.27135304968371587</c:v>
                </c:pt>
                <c:pt idx="70">
                  <c:v>0.27146120496272053</c:v>
                </c:pt>
                <c:pt idx="71">
                  <c:v>0.27156635592841949</c:v>
                </c:pt>
                <c:pt idx="72">
                  <c:v>0.27166862604574304</c:v>
                </c:pt>
                <c:pt idx="73">
                  <c:v>0.27176813210584172</c:v>
                </c:pt>
                <c:pt idx="74">
                  <c:v>0.27186498467100445</c:v>
                </c:pt>
                <c:pt idx="75">
                  <c:v>0.27195928848445239</c:v>
                </c:pt>
                <c:pt idx="76">
                  <c:v>0.27205114284820026</c:v>
                </c:pt>
                <c:pt idx="77">
                  <c:v>0.27214064197185212</c:v>
                </c:pt>
                <c:pt idx="78">
                  <c:v>0.27222787529490511</c:v>
                </c:pt>
                <c:pt idx="79">
                  <c:v>0.27231292778488192</c:v>
                </c:pt>
                <c:pt idx="80">
                  <c:v>0.27239588021337774</c:v>
                </c:pt>
                <c:pt idx="81">
                  <c:v>0.27247680941191021</c:v>
                </c:pt>
                <c:pt idx="82">
                  <c:v>0.27255578850927331</c:v>
                </c:pt>
                <c:pt idx="83">
                  <c:v>0.27263288715193723</c:v>
                </c:pt>
                <c:pt idx="84">
                  <c:v>0.27270817170889139</c:v>
                </c:pt>
                <c:pt idx="85">
                  <c:v>0.27278170546219555</c:v>
                </c:pt>
                <c:pt idx="86">
                  <c:v>0.27285354878438922</c:v>
                </c:pt>
                <c:pt idx="87">
                  <c:v>0.27292375930380575</c:v>
                </c:pt>
                <c:pt idx="88">
                  <c:v>0.27299239205874104</c:v>
                </c:pt>
                <c:pt idx="89">
                  <c:v>0.27305949964134435</c:v>
                </c:pt>
                <c:pt idx="90">
                  <c:v>0.2731251323320224</c:v>
                </c:pt>
                <c:pt idx="91">
                  <c:v>0.27318933822507696</c:v>
                </c:pt>
                <c:pt idx="92">
                  <c:v>0.27325216334623792</c:v>
                </c:pt>
                <c:pt idx="93">
                  <c:v>0.27331365176269329</c:v>
                </c:pt>
                <c:pt idx="94">
                  <c:v>0.27337384568617062</c:v>
                </c:pt>
                <c:pt idx="95">
                  <c:v>0.27343278556957562</c:v>
                </c:pt>
                <c:pt idx="96">
                  <c:v>0.27349051019765258</c:v>
                </c:pt>
                <c:pt idx="97">
                  <c:v>0.27354705677209534</c:v>
                </c:pt>
                <c:pt idx="98">
                  <c:v>0.27360246099149887</c:v>
                </c:pt>
                <c:pt idx="99">
                  <c:v>0.27365675712651433</c:v>
                </c:pt>
              </c:numCache>
            </c:numRef>
          </c:yVal>
        </c:ser>
        <c:ser>
          <c:idx val="1"/>
          <c:order val="5"/>
          <c:tx>
            <c:v>TC CV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Analyses'!$AJ$5:$AJ$104</c:f>
              <c:numCache>
                <c:formatCode>0.0000</c:formatCode>
                <c:ptCount val="100"/>
                <c:pt idx="0">
                  <c:v>0.45644275401035139</c:v>
                </c:pt>
                <c:pt idx="1">
                  <c:v>0.45644275401035139</c:v>
                </c:pt>
                <c:pt idx="2">
                  <c:v>0.45644275401035134</c:v>
                </c:pt>
                <c:pt idx="3">
                  <c:v>0.45644275401035139</c:v>
                </c:pt>
                <c:pt idx="4">
                  <c:v>0.45644275401035139</c:v>
                </c:pt>
                <c:pt idx="5">
                  <c:v>0.45644275401035134</c:v>
                </c:pt>
                <c:pt idx="6">
                  <c:v>0.45644275401035139</c:v>
                </c:pt>
                <c:pt idx="7">
                  <c:v>0.45644275401035139</c:v>
                </c:pt>
                <c:pt idx="8">
                  <c:v>0.45644275401035139</c:v>
                </c:pt>
                <c:pt idx="9">
                  <c:v>0.45644275401035139</c:v>
                </c:pt>
                <c:pt idx="10">
                  <c:v>0.45644275401035139</c:v>
                </c:pt>
                <c:pt idx="11">
                  <c:v>0.45644275401035134</c:v>
                </c:pt>
                <c:pt idx="12">
                  <c:v>0.45644275401035139</c:v>
                </c:pt>
                <c:pt idx="13">
                  <c:v>0.45644275401035139</c:v>
                </c:pt>
                <c:pt idx="14">
                  <c:v>0.45644275401035139</c:v>
                </c:pt>
                <c:pt idx="15">
                  <c:v>0.45644275401035139</c:v>
                </c:pt>
                <c:pt idx="16">
                  <c:v>0.45644275401035139</c:v>
                </c:pt>
                <c:pt idx="17">
                  <c:v>0.45644275401035139</c:v>
                </c:pt>
                <c:pt idx="18">
                  <c:v>0.45644275401035139</c:v>
                </c:pt>
                <c:pt idx="19">
                  <c:v>0.45644275401035139</c:v>
                </c:pt>
                <c:pt idx="20">
                  <c:v>0.45644275401035134</c:v>
                </c:pt>
                <c:pt idx="21">
                  <c:v>0.45644275401035139</c:v>
                </c:pt>
                <c:pt idx="22">
                  <c:v>0.45644275401035139</c:v>
                </c:pt>
                <c:pt idx="23">
                  <c:v>0.45644275401035134</c:v>
                </c:pt>
                <c:pt idx="24">
                  <c:v>0.45644275401035139</c:v>
                </c:pt>
                <c:pt idx="25">
                  <c:v>0.45644275401035139</c:v>
                </c:pt>
                <c:pt idx="26">
                  <c:v>0.45644275401035145</c:v>
                </c:pt>
                <c:pt idx="27">
                  <c:v>0.45644275401035139</c:v>
                </c:pt>
                <c:pt idx="28">
                  <c:v>0.45644275401035139</c:v>
                </c:pt>
                <c:pt idx="29">
                  <c:v>0.45644275401035139</c:v>
                </c:pt>
                <c:pt idx="30">
                  <c:v>0.45644275401035139</c:v>
                </c:pt>
                <c:pt idx="31">
                  <c:v>0.45644275401035139</c:v>
                </c:pt>
                <c:pt idx="32">
                  <c:v>0.45644275401035139</c:v>
                </c:pt>
                <c:pt idx="33">
                  <c:v>0.45644275401035139</c:v>
                </c:pt>
                <c:pt idx="34">
                  <c:v>0.45644275401035139</c:v>
                </c:pt>
                <c:pt idx="35">
                  <c:v>0.45644275401035139</c:v>
                </c:pt>
                <c:pt idx="36">
                  <c:v>0.45644275401035139</c:v>
                </c:pt>
                <c:pt idx="37">
                  <c:v>0.45644275401035139</c:v>
                </c:pt>
                <c:pt idx="38">
                  <c:v>0.45644275401035139</c:v>
                </c:pt>
                <c:pt idx="39">
                  <c:v>0.45644275401035139</c:v>
                </c:pt>
                <c:pt idx="40">
                  <c:v>0.45644275401035145</c:v>
                </c:pt>
                <c:pt idx="41">
                  <c:v>0.45644275401035134</c:v>
                </c:pt>
                <c:pt idx="42">
                  <c:v>0.45644275401035139</c:v>
                </c:pt>
                <c:pt idx="43">
                  <c:v>0.45644275401035139</c:v>
                </c:pt>
                <c:pt idx="44">
                  <c:v>0.45644275401035139</c:v>
                </c:pt>
                <c:pt idx="45">
                  <c:v>0.45644275401035139</c:v>
                </c:pt>
                <c:pt idx="46">
                  <c:v>0.45644275401035139</c:v>
                </c:pt>
                <c:pt idx="47">
                  <c:v>0.45644275401035134</c:v>
                </c:pt>
                <c:pt idx="48">
                  <c:v>0.45644275401035139</c:v>
                </c:pt>
                <c:pt idx="49">
                  <c:v>0.45644275401035139</c:v>
                </c:pt>
                <c:pt idx="50">
                  <c:v>0.45644275401035139</c:v>
                </c:pt>
                <c:pt idx="51">
                  <c:v>0.45644275401035139</c:v>
                </c:pt>
                <c:pt idx="52">
                  <c:v>0.45644275401035139</c:v>
                </c:pt>
                <c:pt idx="53">
                  <c:v>0.45644275401035145</c:v>
                </c:pt>
                <c:pt idx="54">
                  <c:v>0.45644275401035139</c:v>
                </c:pt>
                <c:pt idx="55">
                  <c:v>0.45644275401035139</c:v>
                </c:pt>
                <c:pt idx="56">
                  <c:v>0.45644275401035139</c:v>
                </c:pt>
                <c:pt idx="57">
                  <c:v>0.45644275401035139</c:v>
                </c:pt>
                <c:pt idx="58">
                  <c:v>0.45644275401035139</c:v>
                </c:pt>
                <c:pt idx="59">
                  <c:v>0.45644275401035139</c:v>
                </c:pt>
                <c:pt idx="60">
                  <c:v>0.45644275401035139</c:v>
                </c:pt>
                <c:pt idx="61">
                  <c:v>0.45644275401035139</c:v>
                </c:pt>
                <c:pt idx="62">
                  <c:v>0.45644275401035139</c:v>
                </c:pt>
                <c:pt idx="63">
                  <c:v>0.45644275401035139</c:v>
                </c:pt>
                <c:pt idx="64">
                  <c:v>0.45644275401035139</c:v>
                </c:pt>
                <c:pt idx="65">
                  <c:v>0.45644275401035139</c:v>
                </c:pt>
                <c:pt idx="66">
                  <c:v>0.45644275401035139</c:v>
                </c:pt>
                <c:pt idx="67">
                  <c:v>0.45644275401035139</c:v>
                </c:pt>
                <c:pt idx="68">
                  <c:v>0.45644275401035139</c:v>
                </c:pt>
                <c:pt idx="69">
                  <c:v>0.45644275401035139</c:v>
                </c:pt>
                <c:pt idx="70">
                  <c:v>0.45644275401035139</c:v>
                </c:pt>
                <c:pt idx="71">
                  <c:v>0.45644275401035139</c:v>
                </c:pt>
                <c:pt idx="72">
                  <c:v>0.45644275401035139</c:v>
                </c:pt>
                <c:pt idx="73">
                  <c:v>0.45644275401035139</c:v>
                </c:pt>
                <c:pt idx="74">
                  <c:v>0.45644275401035139</c:v>
                </c:pt>
                <c:pt idx="75">
                  <c:v>0.45644275401035139</c:v>
                </c:pt>
                <c:pt idx="76">
                  <c:v>0.45644275401035139</c:v>
                </c:pt>
                <c:pt idx="77">
                  <c:v>0.45644275401035139</c:v>
                </c:pt>
                <c:pt idx="78">
                  <c:v>0.45644275401035139</c:v>
                </c:pt>
                <c:pt idx="79">
                  <c:v>0.45644275401035139</c:v>
                </c:pt>
                <c:pt idx="80">
                  <c:v>0.45644275401035139</c:v>
                </c:pt>
                <c:pt idx="81">
                  <c:v>0.45644275401035145</c:v>
                </c:pt>
                <c:pt idx="82">
                  <c:v>0.45644275401035139</c:v>
                </c:pt>
                <c:pt idx="83">
                  <c:v>0.45644275401035134</c:v>
                </c:pt>
                <c:pt idx="84">
                  <c:v>0.45644275401035139</c:v>
                </c:pt>
                <c:pt idx="85">
                  <c:v>0.45644275401035139</c:v>
                </c:pt>
                <c:pt idx="86">
                  <c:v>0.45644275401035139</c:v>
                </c:pt>
                <c:pt idx="87">
                  <c:v>0.45644275401035139</c:v>
                </c:pt>
                <c:pt idx="88">
                  <c:v>0.45644275401035145</c:v>
                </c:pt>
                <c:pt idx="89">
                  <c:v>0.45644275401035139</c:v>
                </c:pt>
                <c:pt idx="90">
                  <c:v>0.45644275401035134</c:v>
                </c:pt>
                <c:pt idx="91">
                  <c:v>0.45644275401035139</c:v>
                </c:pt>
                <c:pt idx="92">
                  <c:v>0.45644275401035139</c:v>
                </c:pt>
                <c:pt idx="93">
                  <c:v>0.45644275401035139</c:v>
                </c:pt>
                <c:pt idx="94">
                  <c:v>0.45644275401035139</c:v>
                </c:pt>
                <c:pt idx="95">
                  <c:v>0.45644275401035134</c:v>
                </c:pt>
                <c:pt idx="96">
                  <c:v>0.45644275401035139</c:v>
                </c:pt>
                <c:pt idx="97">
                  <c:v>0.45644275401035139</c:v>
                </c:pt>
                <c:pt idx="98">
                  <c:v>0.45644275401035139</c:v>
                </c:pt>
                <c:pt idx="99">
                  <c:v>0.45644275401035139</c:v>
                </c:pt>
              </c:numCache>
            </c:numRef>
          </c:yVal>
        </c:ser>
        <c:axId val="92107520"/>
        <c:axId val="92109056"/>
      </c:scatterChart>
      <c:valAx>
        <c:axId val="92107520"/>
        <c:scaling>
          <c:orientation val="minMax"/>
          <c:max val="100"/>
          <c:min val="0"/>
        </c:scaling>
        <c:axPos val="b"/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09056"/>
        <c:crosses val="autoZero"/>
        <c:crossBetween val="midCat"/>
        <c:majorUnit val="50"/>
        <c:minorUnit val="10"/>
      </c:valAx>
      <c:valAx>
        <c:axId val="92109056"/>
        <c:scaling>
          <c:orientation val="minMax"/>
          <c:max val="0.5"/>
          <c:min val="0"/>
        </c:scaling>
        <c:axPos val="l"/>
        <c:numFmt formatCode="0.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07520"/>
        <c:crosses val="autoZero"/>
        <c:crossBetween val="midCat"/>
        <c:majorUnit val="0.1"/>
        <c:minorUnit val="0.0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974116271352496"/>
          <c:y val="5.8673469387755105E-2"/>
          <c:w val="0.72815764107264191"/>
          <c:h val="0.81632653061224492"/>
        </c:manualLayout>
      </c:layout>
      <c:scatterChart>
        <c:scatterStyle val="smoothMarker"/>
        <c:ser>
          <c:idx val="3"/>
          <c:order val="0"/>
          <c:tx>
            <c:v>PHEV20+1x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Analyses'!$R$5:$R$104</c:f>
              <c:numCache>
                <c:formatCode>0.0000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7.2627643179273295E-4</c:v>
                </c:pt>
                <c:pt idx="21">
                  <c:v>1.6040415674346469E-3</c:v>
                </c:pt>
                <c:pt idx="22">
                  <c:v>2.4054792999772638E-3</c:v>
                </c:pt>
                <c:pt idx="23">
                  <c:v>3.1401305548079961E-3</c:v>
                </c:pt>
                <c:pt idx="24">
                  <c:v>3.8160097092522697E-3</c:v>
                </c:pt>
                <c:pt idx="25">
                  <c:v>4.4398981595085221E-3</c:v>
                </c:pt>
                <c:pt idx="26">
                  <c:v>5.0175726504865341E-3</c:v>
                </c:pt>
                <c:pt idx="27">
                  <c:v>5.553984677823259E-3</c:v>
                </c:pt>
                <c:pt idx="28">
                  <c:v>6.0534027722402104E-3</c:v>
                </c:pt>
                <c:pt idx="29">
                  <c:v>6.519526327029364E-3</c:v>
                </c:pt>
                <c:pt idx="30">
                  <c:v>6.9555773944127673E-3</c:v>
                </c:pt>
                <c:pt idx="31">
                  <c:v>7.3643752700847066E-3</c:v>
                </c:pt>
                <c:pt idx="32">
                  <c:v>7.7483975169280435E-3</c:v>
                </c:pt>
                <c:pt idx="33">
                  <c:v>8.1098302198394211E-3</c:v>
                </c:pt>
                <c:pt idx="34">
                  <c:v>8.4506096254415766E-3</c:v>
                </c:pt>
                <c:pt idx="35">
                  <c:v>8.7724568418436101E-3</c:v>
                </c:pt>
                <c:pt idx="36">
                  <c:v>9.0769069114131021E-3</c:v>
                </c:pt>
                <c:pt idx="37">
                  <c:v>9.3653332931105168E-3</c:v>
                </c:pt>
                <c:pt idx="38">
                  <c:v>9.638968578310628E-3</c:v>
                </c:pt>
                <c:pt idx="39">
                  <c:v>9.8989220992507336E-3</c:v>
                </c:pt>
                <c:pt idx="40">
                  <c:v>1.0146194960632784E-2</c:v>
                </c:pt>
                <c:pt idx="41">
                  <c:v>1.0381692923853785E-2</c:v>
                </c:pt>
                <c:pt idx="42">
                  <c:v>1.06062374934366E-2</c:v>
                </c:pt>
                <c:pt idx="43">
                  <c:v>1.0820575491674743E-2</c:v>
                </c:pt>
                <c:pt idx="44">
                  <c:v>1.1025387356657855E-2</c:v>
                </c:pt>
                <c:pt idx="45">
                  <c:v>1.1221294357946053E-2</c:v>
                </c:pt>
                <c:pt idx="46">
                  <c:v>1.1408864891094323E-2</c:v>
                </c:pt>
                <c:pt idx="47">
                  <c:v>1.1588619985361417E-2</c:v>
                </c:pt>
                <c:pt idx="48">
                  <c:v>1.1761038137005365E-2</c:v>
                </c:pt>
                <c:pt idx="49">
                  <c:v>1.1926559562583554E-2</c:v>
                </c:pt>
                <c:pt idx="50">
                  <c:v>1.208558995186456E-2</c:v>
                </c:pt>
                <c:pt idx="51">
                  <c:v>1.2238503787711682E-2</c:v>
                </c:pt>
                <c:pt idx="52">
                  <c:v>1.2385647290130607E-2</c:v>
                </c:pt>
                <c:pt idx="53">
                  <c:v>1.2527341033200686E-2</c:v>
                </c:pt>
                <c:pt idx="54">
                  <c:v>1.2663882276522761E-2</c:v>
                </c:pt>
                <c:pt idx="55">
                  <c:v>1.2795547046869049E-2</c:v>
                </c:pt>
                <c:pt idx="56">
                  <c:v>1.2922592000711958E-2</c:v>
                </c:pt>
                <c:pt idx="57">
                  <c:v>1.3045256094077525E-2</c:v>
                </c:pt>
                <c:pt idx="58">
                  <c:v>1.3163762082583243E-2</c:v>
                </c:pt>
                <c:pt idx="59">
                  <c:v>1.3278317871472101E-2</c:v>
                </c:pt>
                <c:pt idx="60">
                  <c:v>1.3389117732856408E-2</c:v>
                </c:pt>
                <c:pt idx="61">
                  <c:v>1.3496343405163803E-2</c:v>
                </c:pt>
                <c:pt idx="62">
                  <c:v>1.3600165087874136E-2</c:v>
                </c:pt>
                <c:pt idx="63">
                  <c:v>1.3700742342999773E-2</c:v>
                </c:pt>
                <c:pt idx="64">
                  <c:v>1.3798224913352312E-2</c:v>
                </c:pt>
                <c:pt idx="65">
                  <c:v>1.389275346642144E-2</c:v>
                </c:pt>
                <c:pt idx="66">
                  <c:v>1.398446027163776E-2</c:v>
                </c:pt>
                <c:pt idx="67">
                  <c:v>1.4073469817877129E-2</c:v>
                </c:pt>
                <c:pt idx="68">
                  <c:v>1.415989937726898E-2</c:v>
                </c:pt>
                <c:pt idx="69">
                  <c:v>1.4243859520678206E-2</c:v>
                </c:pt>
                <c:pt idx="70">
                  <c:v>1.4325454589625201E-2</c:v>
                </c:pt>
                <c:pt idx="71">
                  <c:v>1.4404783128879224E-2</c:v>
                </c:pt>
                <c:pt idx="72">
                  <c:v>1.448193828349615E-2</c:v>
                </c:pt>
                <c:pt idx="73">
                  <c:v>1.4557008163663971E-2</c:v>
                </c:pt>
                <c:pt idx="74">
                  <c:v>1.4630076180360649E-2</c:v>
                </c:pt>
                <c:pt idx="75">
                  <c:v>1.4701221354512678E-2</c:v>
                </c:pt>
                <c:pt idx="76">
                  <c:v>1.4770518602063356E-2</c:v>
                </c:pt>
                <c:pt idx="77">
                  <c:v>1.4838038997112734E-2</c:v>
                </c:pt>
                <c:pt idx="78">
                  <c:v>1.4903850015072254E-2</c:v>
                </c:pt>
                <c:pt idx="79">
                  <c:v>1.4968015757582786E-2</c:v>
                </c:pt>
                <c:pt idx="80">
                  <c:v>1.5030597160772071E-2</c:v>
                </c:pt>
                <c:pt idx="81">
                  <c:v>1.509165218827381E-2</c:v>
                </c:pt>
                <c:pt idx="82">
                  <c:v>1.5151236010293582E-2</c:v>
                </c:pt>
                <c:pt idx="83">
                  <c:v>1.5209401169884311E-2</c:v>
                </c:pt>
                <c:pt idx="84">
                  <c:v>1.5266197737484671E-2</c:v>
                </c:pt>
                <c:pt idx="85">
                  <c:v>1.532167345467572E-2</c:v>
                </c:pt>
                <c:pt idx="86">
                  <c:v>1.5375873868023296E-2</c:v>
                </c:pt>
                <c:pt idx="87">
                  <c:v>1.542884245379479E-2</c:v>
                </c:pt>
                <c:pt idx="88">
                  <c:v>1.548062073426805E-2</c:v>
                </c:pt>
                <c:pt idx="89">
                  <c:v>1.5531248386286348E-2</c:v>
                </c:pt>
                <c:pt idx="90">
                  <c:v>1.5580763342655891E-2</c:v>
                </c:pt>
                <c:pt idx="91">
                  <c:v>1.5629201886930445E-2</c:v>
                </c:pt>
                <c:pt idx="92">
                  <c:v>1.5676598742080817E-2</c:v>
                </c:pt>
                <c:pt idx="93">
                  <c:v>1.5722987153504581E-2</c:v>
                </c:pt>
                <c:pt idx="94">
                  <c:v>1.576839896679311E-2</c:v>
                </c:pt>
                <c:pt idx="95">
                  <c:v>1.5812864700638127E-2</c:v>
                </c:pt>
                <c:pt idx="96">
                  <c:v>1.5856413615228607E-2</c:v>
                </c:pt>
                <c:pt idx="97">
                  <c:v>1.5899073776460101E-2</c:v>
                </c:pt>
                <c:pt idx="98">
                  <c:v>1.5940872116252572E-2</c:v>
                </c:pt>
                <c:pt idx="99">
                  <c:v>1.5981834489249197E-2</c:v>
                </c:pt>
              </c:numCache>
            </c:numRef>
          </c:yVal>
          <c:smooth val="1"/>
        </c:ser>
        <c:ser>
          <c:idx val="4"/>
          <c:order val="1"/>
          <c:tx>
            <c:v>PHEV40+1x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Analyses'!$S$5:$S$104</c:f>
              <c:numCache>
                <c:formatCode>0.0000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3.4054094322581436E-4</c:v>
                </c:pt>
                <c:pt idx="41">
                  <c:v>8.1923035487223099E-4</c:v>
                </c:pt>
                <c:pt idx="42">
                  <c:v>1.2756551427211397E-3</c:v>
                </c:pt>
                <c:pt idx="43">
                  <c:v>1.7113333493041889E-3</c:v>
                </c:pt>
                <c:pt idx="44">
                  <c:v>2.1276480800391032E-3</c:v>
                </c:pt>
                <c:pt idx="45">
                  <c:v>2.5258621703072815E-3</c:v>
                </c:pt>
                <c:pt idx="46">
                  <c:v>2.9071309801385159E-3</c:v>
                </c:pt>
                <c:pt idx="47">
                  <c:v>3.2725135895601159E-3</c:v>
                </c:pt>
                <c:pt idx="48">
                  <c:v>3.6229826230869564E-3</c:v>
                </c:pt>
                <c:pt idx="49">
                  <c:v>3.9594328952727237E-3</c:v>
                </c:pt>
                <c:pt idx="50">
                  <c:v>4.2826890391374807E-3</c:v>
                </c:pt>
                <c:pt idx="51">
                  <c:v>4.5935122543920535E-3</c:v>
                </c:pt>
                <c:pt idx="52">
                  <c:v>4.8926062917124926E-3</c:v>
                </c:pt>
                <c:pt idx="53">
                  <c:v>5.180622772095138E-3</c:v>
                </c:pt>
                <c:pt idx="54">
                  <c:v>5.4581659259184132E-3</c:v>
                </c:pt>
                <c:pt idx="55">
                  <c:v>5.7257968242480006E-3</c:v>
                </c:pt>
                <c:pt idx="56">
                  <c:v>5.9840371647414629E-3</c:v>
                </c:pt>
                <c:pt idx="57">
                  <c:v>6.2333726659075635E-3</c:v>
                </c:pt>
                <c:pt idx="58">
                  <c:v>6.4742561161866769E-3</c:v>
                </c:pt>
                <c:pt idx="59">
                  <c:v>6.707110118123155E-3</c:v>
                </c:pt>
                <c:pt idx="60">
                  <c:v>6.932329562619092E-3</c:v>
                </c:pt>
                <c:pt idx="61">
                  <c:v>7.150283863744192E-3</c:v>
                </c:pt>
                <c:pt idx="62">
                  <c:v>7.361318980706591E-3</c:v>
                </c:pt>
                <c:pt idx="63">
                  <c:v>7.5657592502639147E-3</c:v>
                </c:pt>
                <c:pt idx="64">
                  <c:v>7.7639090499887053E-3</c:v>
                </c:pt>
                <c:pt idx="65">
                  <c:v>7.9560543103278959E-3</c:v>
                </c:pt>
                <c:pt idx="66">
                  <c:v>8.142463891253976E-3</c:v>
                </c:pt>
                <c:pt idx="67">
                  <c:v>8.3233908374469381E-3</c:v>
                </c:pt>
                <c:pt idx="68">
                  <c:v>8.499073524329959E-3</c:v>
                </c:pt>
                <c:pt idx="69">
                  <c:v>8.6697367058734629E-3</c:v>
                </c:pt>
                <c:pt idx="70">
                  <c:v>8.8355924738523616E-3</c:v>
                </c:pt>
                <c:pt idx="71">
                  <c:v>8.9968411371651805E-3</c:v>
                </c:pt>
                <c:pt idx="72">
                  <c:v>9.1536720288803875E-3</c:v>
                </c:pt>
                <c:pt idx="73">
                  <c:v>9.3062642478465348E-3</c:v>
                </c:pt>
                <c:pt idx="74">
                  <c:v>9.4547873409735871E-3</c:v>
                </c:pt>
                <c:pt idx="75">
                  <c:v>9.5994019316499243E-3</c:v>
                </c:pt>
                <c:pt idx="76">
                  <c:v>9.7402602991918125E-3</c:v>
                </c:pt>
                <c:pt idx="77">
                  <c:v>9.8775069137198059E-3</c:v>
                </c:pt>
                <c:pt idx="78">
                  <c:v>1.0011278930411647E-2</c:v>
                </c:pt>
                <c:pt idx="79">
                  <c:v>1.0141706646686195E-2</c:v>
                </c:pt>
                <c:pt idx="80">
                  <c:v>1.0268913925521862E-2</c:v>
                </c:pt>
                <c:pt idx="81">
                  <c:v>1.0393018587800562E-2</c:v>
                </c:pt>
                <c:pt idx="82">
                  <c:v>1.0514132776289415E-2</c:v>
                </c:pt>
                <c:pt idx="83">
                  <c:v>1.0632363293623772E-2</c:v>
                </c:pt>
                <c:pt idx="84">
                  <c:v>1.0747811916432612E-2</c:v>
                </c:pt>
                <c:pt idx="85">
                  <c:v>1.0860575687548226E-2</c:v>
                </c:pt>
                <c:pt idx="86">
                  <c:v>1.0970747188063479E-2</c:v>
                </c:pt>
                <c:pt idx="87">
                  <c:v>1.107841479083975E-2</c:v>
                </c:pt>
                <c:pt idx="88">
                  <c:v>1.1183662896924419E-2</c:v>
                </c:pt>
                <c:pt idx="89">
                  <c:v>1.1286572156207207E-2</c:v>
                </c:pt>
                <c:pt idx="90">
                  <c:v>1.1387219673527736E-2</c:v>
                </c:pt>
                <c:pt idx="91">
                  <c:v>1.1485679201341296E-2</c:v>
                </c:pt>
                <c:pt idx="92">
                  <c:v>1.1582021319954564E-2</c:v>
                </c:pt>
                <c:pt idx="93">
                  <c:v>1.1676313606256915E-2</c:v>
                </c:pt>
                <c:pt idx="94">
                  <c:v>1.1768620791795002E-2</c:v>
                </c:pt>
                <c:pt idx="95">
                  <c:v>1.1859004910967712E-2</c:v>
                </c:pt>
                <c:pt idx="96">
                  <c:v>1.1947525440054391E-2</c:v>
                </c:pt>
                <c:pt idx="97">
                  <c:v>1.2034239427731134E-2</c:v>
                </c:pt>
                <c:pt idx="98">
                  <c:v>1.2119201617677034E-2</c:v>
                </c:pt>
                <c:pt idx="99">
                  <c:v>1.2202464563824018E-2</c:v>
                </c:pt>
              </c:numCache>
            </c:numRef>
          </c:yVal>
          <c:smooth val="1"/>
        </c:ser>
        <c:ser>
          <c:idx val="5"/>
          <c:order val="2"/>
          <c:tx>
            <c:v>PHEV60+1x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Analyses'!$T$5:$T$104</c:f>
              <c:numCache>
                <c:formatCode>0.0000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2.5948640446435363E-4</c:v>
                </c:pt>
                <c:pt idx="61">
                  <c:v>5.9309642943021653E-4</c:v>
                </c:pt>
                <c:pt idx="62">
                  <c:v>9.1611565995271889E-4</c:v>
                </c:pt>
                <c:pt idx="63">
                  <c:v>1.2290405395213929E-3</c:v>
                </c:pt>
                <c:pt idx="64">
                  <c:v>1.5323369612571848E-3</c:v>
                </c:pt>
                <c:pt idx="65">
                  <c:v>1.8264425823343161E-3</c:v>
                </c:pt>
                <c:pt idx="66">
                  <c:v>2.1117689311404885E-3</c:v>
                </c:pt>
                <c:pt idx="67">
                  <c:v>2.3887033285111851E-3</c:v>
                </c:pt>
                <c:pt idx="68">
                  <c:v>2.6576106419001224E-3</c:v>
                </c:pt>
                <c:pt idx="69">
                  <c:v>2.9188348891922328E-3</c:v>
                </c:pt>
                <c:pt idx="70">
                  <c:v>3.172700706983157E-3</c:v>
                </c:pt>
                <c:pt idx="71">
                  <c:v>3.4195146965021114E-3</c:v>
                </c:pt>
                <c:pt idx="72">
                  <c:v>3.659566658910957E-3</c:v>
                </c:pt>
                <c:pt idx="73">
                  <c:v>3.8931307304438884E-3</c:v>
                </c:pt>
                <c:pt idx="74">
                  <c:v>4.1204664267359414E-3</c:v>
                </c:pt>
                <c:pt idx="75">
                  <c:v>4.3418196047045193E-3</c:v>
                </c:pt>
                <c:pt idx="76">
                  <c:v>4.5574233494791077E-3</c:v>
                </c:pt>
                <c:pt idx="77">
                  <c:v>4.76749879310563E-3</c:v>
                </c:pt>
                <c:pt idx="78">
                  <c:v>4.9722558710707217E-3</c:v>
                </c:pt>
                <c:pt idx="79">
                  <c:v>5.1718940220866856E-3</c:v>
                </c:pt>
                <c:pt idx="80">
                  <c:v>5.3666028360405274E-3</c:v>
                </c:pt>
                <c:pt idx="81">
                  <c:v>5.5565626545320806E-3</c:v>
                </c:pt>
                <c:pt idx="82">
                  <c:v>5.741945127999741E-3</c:v>
                </c:pt>
                <c:pt idx="83">
                  <c:v>5.9229137330515033E-3</c:v>
                </c:pt>
                <c:pt idx="84">
                  <c:v>6.0996242532785202E-3</c:v>
                </c:pt>
                <c:pt idx="85">
                  <c:v>6.2722252265235111E-3</c:v>
                </c:pt>
                <c:pt idx="86">
                  <c:v>6.4408583613031018E-3</c:v>
                </c:pt>
                <c:pt idx="87">
                  <c:v>6.6056589248377016E-3</c:v>
                </c:pt>
                <c:pt idx="88">
                  <c:v>6.7667561049220863E-3</c:v>
                </c:pt>
                <c:pt idx="89">
                  <c:v>6.9242733476712606E-3</c:v>
                </c:pt>
                <c:pt idx="90">
                  <c:v>7.0783286729973766E-3</c:v>
                </c:pt>
                <c:pt idx="91">
                  <c:v>7.2290349695120562E-3</c:v>
                </c:pt>
                <c:pt idx="92">
                  <c:v>7.3765002704027629E-3</c:v>
                </c:pt>
                <c:pt idx="93">
                  <c:v>7.5208280117000518E-3</c:v>
                </c:pt>
                <c:pt idx="94">
                  <c:v>7.6621172742331869E-3</c:v>
                </c:pt>
                <c:pt idx="95">
                  <c:v>7.8004630104635481E-3</c:v>
                </c:pt>
                <c:pt idx="96">
                  <c:v>7.9359562572870971E-3</c:v>
                </c:pt>
                <c:pt idx="97">
                  <c:v>8.0686843358081257E-3</c:v>
                </c:pt>
                <c:pt idx="98">
                  <c:v>8.1987310390054975E-3</c:v>
                </c:pt>
                <c:pt idx="99">
                  <c:v>8.3261768081389215E-3</c:v>
                </c:pt>
              </c:numCache>
            </c:numRef>
          </c:yVal>
          <c:smooth val="1"/>
        </c:ser>
        <c:ser>
          <c:idx val="9"/>
          <c:order val="3"/>
          <c:tx>
            <c:v>HEV</c:v>
          </c:tx>
          <c:spPr>
            <a:ln w="38100">
              <a:solidFill>
                <a:srgbClr val="800080"/>
              </a:solidFill>
              <a:prstDash val="lgDash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Analyses'!$U$5:$U$104</c:f>
              <c:numCache>
                <c:formatCode>General</c:formatCode>
                <c:ptCount val="100"/>
                <c:pt idx="0">
                  <c:v>1.9274492639175942E-2</c:v>
                </c:pt>
                <c:pt idx="1">
                  <c:v>1.9274492639175942E-2</c:v>
                </c:pt>
                <c:pt idx="2">
                  <c:v>1.9274492639175942E-2</c:v>
                </c:pt>
                <c:pt idx="3">
                  <c:v>1.9274492639175942E-2</c:v>
                </c:pt>
                <c:pt idx="4">
                  <c:v>1.9274492639175942E-2</c:v>
                </c:pt>
                <c:pt idx="5">
                  <c:v>1.9274492639175942E-2</c:v>
                </c:pt>
                <c:pt idx="6">
                  <c:v>1.9274492639175942E-2</c:v>
                </c:pt>
                <c:pt idx="7">
                  <c:v>1.9274492639175942E-2</c:v>
                </c:pt>
                <c:pt idx="8">
                  <c:v>1.9274492639175942E-2</c:v>
                </c:pt>
                <c:pt idx="9">
                  <c:v>1.9274492639175942E-2</c:v>
                </c:pt>
                <c:pt idx="10">
                  <c:v>1.9274492639175942E-2</c:v>
                </c:pt>
                <c:pt idx="11">
                  <c:v>1.9274492639175942E-2</c:v>
                </c:pt>
                <c:pt idx="12">
                  <c:v>1.9274492639175942E-2</c:v>
                </c:pt>
                <c:pt idx="13">
                  <c:v>1.9274492639175942E-2</c:v>
                </c:pt>
                <c:pt idx="14">
                  <c:v>1.9274492639175942E-2</c:v>
                </c:pt>
                <c:pt idx="15">
                  <c:v>1.9274492639175942E-2</c:v>
                </c:pt>
                <c:pt idx="16">
                  <c:v>1.9274492639175942E-2</c:v>
                </c:pt>
                <c:pt idx="17">
                  <c:v>1.9274492639175942E-2</c:v>
                </c:pt>
                <c:pt idx="18">
                  <c:v>1.9274492639175942E-2</c:v>
                </c:pt>
                <c:pt idx="19">
                  <c:v>1.9274492639175942E-2</c:v>
                </c:pt>
                <c:pt idx="20">
                  <c:v>1.9274492639175942E-2</c:v>
                </c:pt>
                <c:pt idx="21">
                  <c:v>1.9274492639175942E-2</c:v>
                </c:pt>
                <c:pt idx="22">
                  <c:v>1.9274492639175942E-2</c:v>
                </c:pt>
                <c:pt idx="23">
                  <c:v>1.9274492639175942E-2</c:v>
                </c:pt>
                <c:pt idx="24">
                  <c:v>1.9274492639175942E-2</c:v>
                </c:pt>
                <c:pt idx="25">
                  <c:v>1.9274492639175942E-2</c:v>
                </c:pt>
                <c:pt idx="26">
                  <c:v>1.9274492639175942E-2</c:v>
                </c:pt>
                <c:pt idx="27">
                  <c:v>1.9274492639175942E-2</c:v>
                </c:pt>
                <c:pt idx="28">
                  <c:v>1.9274492639175942E-2</c:v>
                </c:pt>
                <c:pt idx="29">
                  <c:v>1.9274492639175942E-2</c:v>
                </c:pt>
                <c:pt idx="30">
                  <c:v>1.9274492639175942E-2</c:v>
                </c:pt>
                <c:pt idx="31">
                  <c:v>1.9274492639175942E-2</c:v>
                </c:pt>
                <c:pt idx="32">
                  <c:v>1.9274492639175942E-2</c:v>
                </c:pt>
                <c:pt idx="33">
                  <c:v>1.9274492639175942E-2</c:v>
                </c:pt>
                <c:pt idx="34">
                  <c:v>1.9274492639175942E-2</c:v>
                </c:pt>
                <c:pt idx="35">
                  <c:v>1.9274492639175942E-2</c:v>
                </c:pt>
                <c:pt idx="36">
                  <c:v>1.9274492639175942E-2</c:v>
                </c:pt>
                <c:pt idx="37">
                  <c:v>1.9274492639175942E-2</c:v>
                </c:pt>
                <c:pt idx="38">
                  <c:v>1.9274492639175942E-2</c:v>
                </c:pt>
                <c:pt idx="39">
                  <c:v>1.9274492639175942E-2</c:v>
                </c:pt>
                <c:pt idx="40">
                  <c:v>1.9274492639175942E-2</c:v>
                </c:pt>
                <c:pt idx="41">
                  <c:v>1.9274492639175942E-2</c:v>
                </c:pt>
                <c:pt idx="42">
                  <c:v>1.9274492639175942E-2</c:v>
                </c:pt>
                <c:pt idx="43">
                  <c:v>1.9274492639175942E-2</c:v>
                </c:pt>
                <c:pt idx="44">
                  <c:v>1.9274492639175942E-2</c:v>
                </c:pt>
                <c:pt idx="45">
                  <c:v>1.9274492639175942E-2</c:v>
                </c:pt>
                <c:pt idx="46">
                  <c:v>1.9274492639175942E-2</c:v>
                </c:pt>
                <c:pt idx="47">
                  <c:v>1.9274492639175942E-2</c:v>
                </c:pt>
                <c:pt idx="48">
                  <c:v>1.9274492639175942E-2</c:v>
                </c:pt>
                <c:pt idx="49">
                  <c:v>1.9274492639175942E-2</c:v>
                </c:pt>
                <c:pt idx="50">
                  <c:v>1.9274492639175942E-2</c:v>
                </c:pt>
                <c:pt idx="51">
                  <c:v>1.9274492639175942E-2</c:v>
                </c:pt>
                <c:pt idx="52">
                  <c:v>1.9274492639175939E-2</c:v>
                </c:pt>
                <c:pt idx="53">
                  <c:v>1.9274492639175942E-2</c:v>
                </c:pt>
                <c:pt idx="54">
                  <c:v>1.9274492639175942E-2</c:v>
                </c:pt>
                <c:pt idx="55">
                  <c:v>1.9274492639175942E-2</c:v>
                </c:pt>
                <c:pt idx="56">
                  <c:v>1.9274492639175942E-2</c:v>
                </c:pt>
                <c:pt idx="57">
                  <c:v>1.9274492639175942E-2</c:v>
                </c:pt>
                <c:pt idx="58">
                  <c:v>1.9274492639175942E-2</c:v>
                </c:pt>
                <c:pt idx="59">
                  <c:v>1.9274492639175942E-2</c:v>
                </c:pt>
                <c:pt idx="60">
                  <c:v>1.9274492639175942E-2</c:v>
                </c:pt>
                <c:pt idx="61">
                  <c:v>1.9274492639175942E-2</c:v>
                </c:pt>
                <c:pt idx="62">
                  <c:v>1.9274492639175942E-2</c:v>
                </c:pt>
                <c:pt idx="63">
                  <c:v>1.9274492639175942E-2</c:v>
                </c:pt>
                <c:pt idx="64">
                  <c:v>1.9274492639175942E-2</c:v>
                </c:pt>
                <c:pt idx="65">
                  <c:v>1.9274492639175942E-2</c:v>
                </c:pt>
                <c:pt idx="66">
                  <c:v>1.9274492639175942E-2</c:v>
                </c:pt>
                <c:pt idx="67">
                  <c:v>1.9274492639175942E-2</c:v>
                </c:pt>
                <c:pt idx="68">
                  <c:v>1.9274492639175942E-2</c:v>
                </c:pt>
                <c:pt idx="69">
                  <c:v>1.9274492639175942E-2</c:v>
                </c:pt>
                <c:pt idx="70">
                  <c:v>1.9274492639175942E-2</c:v>
                </c:pt>
                <c:pt idx="71">
                  <c:v>1.9274492639175942E-2</c:v>
                </c:pt>
                <c:pt idx="72">
                  <c:v>1.9274492639175942E-2</c:v>
                </c:pt>
                <c:pt idx="73">
                  <c:v>1.9274492639175942E-2</c:v>
                </c:pt>
                <c:pt idx="74">
                  <c:v>1.9274492639175942E-2</c:v>
                </c:pt>
                <c:pt idx="75">
                  <c:v>1.9274492639175942E-2</c:v>
                </c:pt>
                <c:pt idx="76">
                  <c:v>1.9274492639175942E-2</c:v>
                </c:pt>
                <c:pt idx="77">
                  <c:v>1.9274492639175942E-2</c:v>
                </c:pt>
                <c:pt idx="78">
                  <c:v>1.9274492639175942E-2</c:v>
                </c:pt>
                <c:pt idx="79">
                  <c:v>1.9274492639175942E-2</c:v>
                </c:pt>
                <c:pt idx="80">
                  <c:v>1.9274492639175942E-2</c:v>
                </c:pt>
                <c:pt idx="81">
                  <c:v>1.9274492639175942E-2</c:v>
                </c:pt>
                <c:pt idx="82">
                  <c:v>1.9274492639175942E-2</c:v>
                </c:pt>
                <c:pt idx="83">
                  <c:v>1.9274492639175942E-2</c:v>
                </c:pt>
                <c:pt idx="84">
                  <c:v>1.9274492639175942E-2</c:v>
                </c:pt>
                <c:pt idx="85">
                  <c:v>1.9274492639175942E-2</c:v>
                </c:pt>
                <c:pt idx="86">
                  <c:v>1.9274492639175942E-2</c:v>
                </c:pt>
                <c:pt idx="87">
                  <c:v>1.9274492639175942E-2</c:v>
                </c:pt>
                <c:pt idx="88">
                  <c:v>1.9274492639175942E-2</c:v>
                </c:pt>
                <c:pt idx="89">
                  <c:v>1.9274492639175942E-2</c:v>
                </c:pt>
                <c:pt idx="90">
                  <c:v>1.9274492639175942E-2</c:v>
                </c:pt>
                <c:pt idx="91">
                  <c:v>1.9274492639175942E-2</c:v>
                </c:pt>
                <c:pt idx="92">
                  <c:v>1.9274492639175942E-2</c:v>
                </c:pt>
                <c:pt idx="93">
                  <c:v>1.9274492639175942E-2</c:v>
                </c:pt>
                <c:pt idx="94">
                  <c:v>1.9274492639175942E-2</c:v>
                </c:pt>
                <c:pt idx="95">
                  <c:v>1.9274492639175942E-2</c:v>
                </c:pt>
                <c:pt idx="96">
                  <c:v>1.9274492639175942E-2</c:v>
                </c:pt>
                <c:pt idx="97">
                  <c:v>1.9274492639175942E-2</c:v>
                </c:pt>
                <c:pt idx="98">
                  <c:v>1.9274492639175942E-2</c:v>
                </c:pt>
                <c:pt idx="99">
                  <c:v>1.9274492639175942E-2</c:v>
                </c:pt>
              </c:numCache>
            </c:numRef>
          </c:yVal>
        </c:ser>
        <c:ser>
          <c:idx val="0"/>
          <c:order val="4"/>
          <c:tx>
            <c:v>CV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'PHEV Analyses'!$P$5:$P$104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Analyses'!$V$5:$V$104</c:f>
              <c:numCache>
                <c:formatCode>General</c:formatCode>
                <c:ptCount val="100"/>
                <c:pt idx="0">
                  <c:v>3.5253623222547152E-2</c:v>
                </c:pt>
                <c:pt idx="1">
                  <c:v>3.5253623222547152E-2</c:v>
                </c:pt>
                <c:pt idx="2">
                  <c:v>3.5253623222547152E-2</c:v>
                </c:pt>
                <c:pt idx="3">
                  <c:v>3.5253623222547152E-2</c:v>
                </c:pt>
                <c:pt idx="4">
                  <c:v>3.5253623222547152E-2</c:v>
                </c:pt>
                <c:pt idx="5">
                  <c:v>3.5253623222547152E-2</c:v>
                </c:pt>
                <c:pt idx="6">
                  <c:v>3.5253623222547152E-2</c:v>
                </c:pt>
                <c:pt idx="7">
                  <c:v>3.5253623222547152E-2</c:v>
                </c:pt>
                <c:pt idx="8">
                  <c:v>3.5253623222547152E-2</c:v>
                </c:pt>
                <c:pt idx="9">
                  <c:v>3.5253623222547152E-2</c:v>
                </c:pt>
                <c:pt idx="10">
                  <c:v>3.5253623222547152E-2</c:v>
                </c:pt>
                <c:pt idx="11">
                  <c:v>3.5253623222547152E-2</c:v>
                </c:pt>
                <c:pt idx="12">
                  <c:v>3.5253623222547152E-2</c:v>
                </c:pt>
                <c:pt idx="13">
                  <c:v>3.5253623222547152E-2</c:v>
                </c:pt>
                <c:pt idx="14">
                  <c:v>3.5253623222547152E-2</c:v>
                </c:pt>
                <c:pt idx="15">
                  <c:v>3.5253623222547152E-2</c:v>
                </c:pt>
                <c:pt idx="16">
                  <c:v>3.5253623222547152E-2</c:v>
                </c:pt>
                <c:pt idx="17">
                  <c:v>3.5253623222547152E-2</c:v>
                </c:pt>
                <c:pt idx="18">
                  <c:v>3.5253623222547152E-2</c:v>
                </c:pt>
                <c:pt idx="19">
                  <c:v>3.5253623222547152E-2</c:v>
                </c:pt>
                <c:pt idx="20">
                  <c:v>3.5253623222547152E-2</c:v>
                </c:pt>
                <c:pt idx="21">
                  <c:v>3.5253623222547152E-2</c:v>
                </c:pt>
                <c:pt idx="22">
                  <c:v>3.5253623222547152E-2</c:v>
                </c:pt>
                <c:pt idx="23">
                  <c:v>3.5253623222547152E-2</c:v>
                </c:pt>
                <c:pt idx="24">
                  <c:v>3.5253623222547152E-2</c:v>
                </c:pt>
                <c:pt idx="25">
                  <c:v>3.5253623222547152E-2</c:v>
                </c:pt>
                <c:pt idx="26">
                  <c:v>3.5253623222547152E-2</c:v>
                </c:pt>
                <c:pt idx="27">
                  <c:v>3.5253623222547152E-2</c:v>
                </c:pt>
                <c:pt idx="28">
                  <c:v>3.5253623222547152E-2</c:v>
                </c:pt>
                <c:pt idx="29">
                  <c:v>3.5253623222547152E-2</c:v>
                </c:pt>
                <c:pt idx="30">
                  <c:v>3.5253623222547152E-2</c:v>
                </c:pt>
                <c:pt idx="31">
                  <c:v>3.5253623222547152E-2</c:v>
                </c:pt>
                <c:pt idx="32">
                  <c:v>3.5253623222547152E-2</c:v>
                </c:pt>
                <c:pt idx="33">
                  <c:v>3.5253623222547152E-2</c:v>
                </c:pt>
                <c:pt idx="34">
                  <c:v>3.5253623222547152E-2</c:v>
                </c:pt>
                <c:pt idx="35">
                  <c:v>3.5253623222547152E-2</c:v>
                </c:pt>
                <c:pt idx="36">
                  <c:v>3.5253623222547152E-2</c:v>
                </c:pt>
                <c:pt idx="37">
                  <c:v>3.5253623222547152E-2</c:v>
                </c:pt>
                <c:pt idx="38">
                  <c:v>3.5253623222547152E-2</c:v>
                </c:pt>
                <c:pt idx="39">
                  <c:v>3.5253623222547152E-2</c:v>
                </c:pt>
                <c:pt idx="40">
                  <c:v>3.5253623222547152E-2</c:v>
                </c:pt>
                <c:pt idx="41">
                  <c:v>3.5253623222547152E-2</c:v>
                </c:pt>
                <c:pt idx="42">
                  <c:v>3.5253623222547152E-2</c:v>
                </c:pt>
                <c:pt idx="43">
                  <c:v>3.5253623222547152E-2</c:v>
                </c:pt>
                <c:pt idx="44">
                  <c:v>3.5253623222547152E-2</c:v>
                </c:pt>
                <c:pt idx="45">
                  <c:v>3.5253623222547152E-2</c:v>
                </c:pt>
                <c:pt idx="46">
                  <c:v>3.5253623222547152E-2</c:v>
                </c:pt>
                <c:pt idx="47">
                  <c:v>3.5253623222547152E-2</c:v>
                </c:pt>
                <c:pt idx="48">
                  <c:v>3.5253623222547152E-2</c:v>
                </c:pt>
                <c:pt idx="49">
                  <c:v>3.5253623222547152E-2</c:v>
                </c:pt>
                <c:pt idx="50">
                  <c:v>3.5253623222547152E-2</c:v>
                </c:pt>
                <c:pt idx="51">
                  <c:v>3.5253623222547152E-2</c:v>
                </c:pt>
                <c:pt idx="52">
                  <c:v>3.5253623222547152E-2</c:v>
                </c:pt>
                <c:pt idx="53">
                  <c:v>3.5253623222547152E-2</c:v>
                </c:pt>
                <c:pt idx="54">
                  <c:v>3.5253623222547152E-2</c:v>
                </c:pt>
                <c:pt idx="55">
                  <c:v>3.5253623222547152E-2</c:v>
                </c:pt>
                <c:pt idx="56">
                  <c:v>3.5253623222547152E-2</c:v>
                </c:pt>
                <c:pt idx="57">
                  <c:v>3.5253623222547152E-2</c:v>
                </c:pt>
                <c:pt idx="58">
                  <c:v>3.5253623222547152E-2</c:v>
                </c:pt>
                <c:pt idx="59">
                  <c:v>3.5253623222547152E-2</c:v>
                </c:pt>
                <c:pt idx="60">
                  <c:v>3.5253623222547152E-2</c:v>
                </c:pt>
                <c:pt idx="61">
                  <c:v>3.5253623222547152E-2</c:v>
                </c:pt>
                <c:pt idx="62">
                  <c:v>3.5253623222547152E-2</c:v>
                </c:pt>
                <c:pt idx="63">
                  <c:v>3.5253623222547152E-2</c:v>
                </c:pt>
                <c:pt idx="64">
                  <c:v>3.5253623222547152E-2</c:v>
                </c:pt>
                <c:pt idx="65">
                  <c:v>3.5253623222547152E-2</c:v>
                </c:pt>
                <c:pt idx="66">
                  <c:v>3.5253623222547152E-2</c:v>
                </c:pt>
                <c:pt idx="67">
                  <c:v>3.5253623222547152E-2</c:v>
                </c:pt>
                <c:pt idx="68">
                  <c:v>3.5253623222547152E-2</c:v>
                </c:pt>
                <c:pt idx="69">
                  <c:v>3.5253623222547152E-2</c:v>
                </c:pt>
                <c:pt idx="70">
                  <c:v>3.5253623222547152E-2</c:v>
                </c:pt>
                <c:pt idx="71">
                  <c:v>3.5253623222547152E-2</c:v>
                </c:pt>
                <c:pt idx="72">
                  <c:v>3.5253623222547152E-2</c:v>
                </c:pt>
                <c:pt idx="73">
                  <c:v>3.5253623222547152E-2</c:v>
                </c:pt>
                <c:pt idx="74">
                  <c:v>3.5253623222547152E-2</c:v>
                </c:pt>
                <c:pt idx="75">
                  <c:v>3.5253623222547152E-2</c:v>
                </c:pt>
                <c:pt idx="76">
                  <c:v>3.5253623222547152E-2</c:v>
                </c:pt>
                <c:pt idx="77">
                  <c:v>3.5253623222547152E-2</c:v>
                </c:pt>
                <c:pt idx="78">
                  <c:v>3.5253623222547152E-2</c:v>
                </c:pt>
                <c:pt idx="79">
                  <c:v>3.5253623222547152E-2</c:v>
                </c:pt>
                <c:pt idx="80">
                  <c:v>3.5253623222547152E-2</c:v>
                </c:pt>
                <c:pt idx="81">
                  <c:v>3.5253623222547152E-2</c:v>
                </c:pt>
                <c:pt idx="82">
                  <c:v>3.5253623222547152E-2</c:v>
                </c:pt>
                <c:pt idx="83">
                  <c:v>3.5253623222547152E-2</c:v>
                </c:pt>
                <c:pt idx="84">
                  <c:v>3.5253623222547152E-2</c:v>
                </c:pt>
                <c:pt idx="85">
                  <c:v>3.5253623222547152E-2</c:v>
                </c:pt>
                <c:pt idx="86">
                  <c:v>3.5253623222547152E-2</c:v>
                </c:pt>
                <c:pt idx="87">
                  <c:v>3.5253623222547152E-2</c:v>
                </c:pt>
                <c:pt idx="88">
                  <c:v>3.5253623222547152E-2</c:v>
                </c:pt>
                <c:pt idx="89">
                  <c:v>3.5253623222547152E-2</c:v>
                </c:pt>
                <c:pt idx="90">
                  <c:v>3.5253623222547152E-2</c:v>
                </c:pt>
                <c:pt idx="91">
                  <c:v>3.5253623222547152E-2</c:v>
                </c:pt>
                <c:pt idx="92">
                  <c:v>3.5253623222547152E-2</c:v>
                </c:pt>
                <c:pt idx="93">
                  <c:v>3.5253623222547152E-2</c:v>
                </c:pt>
                <c:pt idx="94">
                  <c:v>3.5253623222547152E-2</c:v>
                </c:pt>
                <c:pt idx="95">
                  <c:v>3.5253623222547152E-2</c:v>
                </c:pt>
                <c:pt idx="96">
                  <c:v>3.5253623222547152E-2</c:v>
                </c:pt>
                <c:pt idx="97">
                  <c:v>3.5253623222547152E-2</c:v>
                </c:pt>
                <c:pt idx="98">
                  <c:v>3.5253623222547152E-2</c:v>
                </c:pt>
                <c:pt idx="99">
                  <c:v>3.5253623222547152E-2</c:v>
                </c:pt>
              </c:numCache>
            </c:numRef>
          </c:yVal>
        </c:ser>
        <c:ser>
          <c:idx val="1"/>
          <c:order val="5"/>
          <c:tx>
            <c:v>PHEV7+1x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'PHEV Analyses'!$P$5:$P$304</c:f>
              <c:numCache>
                <c:formatCode>General</c:formatCode>
                <c:ptCount val="3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'PHEV Analyses'!$Q$5:$Q$104</c:f>
              <c:numCache>
                <c:formatCode>0.0000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1.2030206484934139E-3</c:v>
                </c:pt>
                <c:pt idx="8">
                  <c:v>3.2247579958622364E-3</c:v>
                </c:pt>
                <c:pt idx="9">
                  <c:v>4.8421478737572946E-3</c:v>
                </c:pt>
                <c:pt idx="10">
                  <c:v>6.1654668647623421E-3</c:v>
                </c:pt>
                <c:pt idx="11">
                  <c:v>7.2682326905998823E-3</c:v>
                </c:pt>
                <c:pt idx="12">
                  <c:v>8.2013422355393384E-3</c:v>
                </c:pt>
                <c:pt idx="13">
                  <c:v>9.001150416916015E-3</c:v>
                </c:pt>
                <c:pt idx="14">
                  <c:v>9.6943175074424692E-3</c:v>
                </c:pt>
                <c:pt idx="15">
                  <c:v>1.0300838711653115E-2</c:v>
                </c:pt>
                <c:pt idx="16">
                  <c:v>1.0836004480074274E-2</c:v>
                </c:pt>
                <c:pt idx="17">
                  <c:v>1.1311707385337526E-2</c:v>
                </c:pt>
                <c:pt idx="18">
                  <c:v>1.1737336300573067E-2</c:v>
                </c:pt>
                <c:pt idx="19">
                  <c:v>1.2120402324285056E-2</c:v>
                </c:pt>
                <c:pt idx="20">
                  <c:v>1.2466985869548282E-2</c:v>
                </c:pt>
                <c:pt idx="21">
                  <c:v>1.2782061819787581E-2</c:v>
                </c:pt>
                <c:pt idx="22">
                  <c:v>1.3069739861310414E-2</c:v>
                </c:pt>
                <c:pt idx="23">
                  <c:v>1.3333444732706349E-2</c:v>
                </c:pt>
                <c:pt idx="24">
                  <c:v>1.3576053214390609E-2</c:v>
                </c:pt>
                <c:pt idx="25">
                  <c:v>1.3799999505176077E-2</c:v>
                </c:pt>
                <c:pt idx="26">
                  <c:v>1.4007357181829291E-2</c:v>
                </c:pt>
                <c:pt idx="27">
                  <c:v>1.4199903595864417E-2</c:v>
                </c:pt>
                <c:pt idx="28">
                  <c:v>1.4379170946862637E-2</c:v>
                </c:pt>
                <c:pt idx="29">
                  <c:v>1.4546487141127643E-2</c:v>
                </c:pt>
                <c:pt idx="30">
                  <c:v>1.4703008742214261E-2</c:v>
                </c:pt>
                <c:pt idx="31">
                  <c:v>1.4849747743232966E-2</c:v>
                </c:pt>
                <c:pt idx="32">
                  <c:v>1.4987593471462659E-2</c:v>
                </c:pt>
                <c:pt idx="33">
                  <c:v>1.5117330627443545E-2</c:v>
                </c:pt>
                <c:pt idx="34">
                  <c:v>1.5239654231654095E-2</c:v>
                </c:pt>
                <c:pt idx="35">
                  <c:v>1.5355182080075172E-2</c:v>
                </c:pt>
                <c:pt idx="36">
                  <c:v>1.5464465179932945E-2</c:v>
                </c:pt>
                <c:pt idx="37">
                  <c:v>1.5567996537692941E-2</c:v>
                </c:pt>
                <c:pt idx="38">
                  <c:v>1.5666218595054991E-2</c:v>
                </c:pt>
                <c:pt idx="39">
                  <c:v>1.5759529549548935E-2</c:v>
                </c:pt>
                <c:pt idx="40">
                  <c:v>1.5848288750165127E-2</c:v>
                </c:pt>
                <c:pt idx="41">
                  <c:v>1.5932821322180553E-2</c:v>
                </c:pt>
                <c:pt idx="42">
                  <c:v>1.6013422146660371E-2</c:v>
                </c:pt>
                <c:pt idx="43">
                  <c:v>1.6090359297300197E-2</c:v>
                </c:pt>
                <c:pt idx="44">
                  <c:v>1.6163877019022704E-2</c:v>
                </c:pt>
                <c:pt idx="45">
                  <c:v>1.6234198318061617E-2</c:v>
                </c:pt>
                <c:pt idx="46">
                  <c:v>1.6301527221396748E-2</c:v>
                </c:pt>
                <c:pt idx="47">
                  <c:v>1.6366050753759586E-2</c:v>
                </c:pt>
                <c:pt idx="48">
                  <c:v>1.6427940672556589E-2</c:v>
                </c:pt>
                <c:pt idx="49">
                  <c:v>1.6487354994601713E-2</c:v>
                </c:pt>
                <c:pt idx="50">
                  <c:v>1.6544439343233304E-2</c:v>
                </c:pt>
                <c:pt idx="51">
                  <c:v>1.659932813999445E-2</c:v>
                </c:pt>
                <c:pt idx="52">
                  <c:v>1.6652145661406114E-2</c:v>
                </c:pt>
                <c:pt idx="53">
                  <c:v>1.6703006978321052E-2</c:v>
                </c:pt>
                <c:pt idx="54">
                  <c:v>1.6752018792802723E-2</c:v>
                </c:pt>
                <c:pt idx="55">
                  <c:v>1.6799280185338616E-2</c:v>
                </c:pt>
                <c:pt idx="56">
                  <c:v>1.6844883283399569E-2</c:v>
                </c:pt>
                <c:pt idx="57">
                  <c:v>1.6888913860837729E-2</c:v>
                </c:pt>
                <c:pt idx="58">
                  <c:v>1.6931451876328833E-2</c:v>
                </c:pt>
                <c:pt idx="59">
                  <c:v>1.6972571957970233E-2</c:v>
                </c:pt>
                <c:pt idx="60">
                  <c:v>1.7012343840213554E-2</c:v>
                </c:pt>
                <c:pt idx="61">
                  <c:v>1.7050832758513539E-2</c:v>
                </c:pt>
                <c:pt idx="62">
                  <c:v>1.7088099806391307E-2</c:v>
                </c:pt>
                <c:pt idx="63">
                  <c:v>1.7124202259022892E-2</c:v>
                </c:pt>
                <c:pt idx="64">
                  <c:v>1.715919386695812E-2</c:v>
                </c:pt>
                <c:pt idx="65">
                  <c:v>1.719312512313774E-2</c:v>
                </c:pt>
                <c:pt idx="66">
                  <c:v>1.7226043505998562E-2</c:v>
                </c:pt>
                <c:pt idx="67">
                  <c:v>1.7257993701128183E-2</c:v>
                </c:pt>
                <c:pt idx="68">
                  <c:v>1.7289017803645352E-2</c:v>
                </c:pt>
                <c:pt idx="69">
                  <c:v>1.7319155503233458E-2</c:v>
                </c:pt>
                <c:pt idx="70">
                  <c:v>1.734844425353739E-2</c:v>
                </c:pt>
                <c:pt idx="71">
                  <c:v>1.7376919427443998E-2</c:v>
                </c:pt>
                <c:pt idx="72">
                  <c:v>1.7404614459599732E-2</c:v>
                </c:pt>
                <c:pt idx="73">
                  <c:v>1.7431560977372883E-2</c:v>
                </c:pt>
                <c:pt idx="74">
                  <c:v>1.745778892133875E-2</c:v>
                </c:pt>
                <c:pt idx="75">
                  <c:v>1.7483326656252882E-2</c:v>
                </c:pt>
                <c:pt idx="76">
                  <c:v>1.7508201073377038E-2</c:v>
                </c:pt>
                <c:pt idx="77">
                  <c:v>1.7532437684933906E-2</c:v>
                </c:pt>
                <c:pt idx="78">
                  <c:v>1.7556060711388068E-2</c:v>
                </c:pt>
                <c:pt idx="79">
                  <c:v>1.7579093162180877E-2</c:v>
                </c:pt>
                <c:pt idx="80">
                  <c:v>1.760155691048498E-2</c:v>
                </c:pt>
                <c:pt idx="81">
                  <c:v>1.7623472762488976E-2</c:v>
                </c:pt>
                <c:pt idx="82">
                  <c:v>1.7644860521673602E-2</c:v>
                </c:pt>
                <c:pt idx="83">
                  <c:v>1.7665739048496686E-2</c:v>
                </c:pt>
                <c:pt idx="84">
                  <c:v>1.7686126315865112E-2</c:v>
                </c:pt>
                <c:pt idx="85">
                  <c:v>1.7706039460736595E-2</c:v>
                </c:pt>
                <c:pt idx="86">
                  <c:v>1.7725494832162757E-2</c:v>
                </c:pt>
                <c:pt idx="87">
                  <c:v>1.7744508036056511E-2</c:v>
                </c:pt>
                <c:pt idx="88">
                  <c:v>1.7763093976941414E-2</c:v>
                </c:pt>
                <c:pt idx="89">
                  <c:v>1.7781266896917763E-2</c:v>
                </c:pt>
                <c:pt idx="90">
                  <c:v>1.7799040412059465E-2</c:v>
                </c:pt>
                <c:pt idx="91">
                  <c:v>1.7816427546437218E-2</c:v>
                </c:pt>
                <c:pt idx="92">
                  <c:v>1.7833440763946634E-2</c:v>
                </c:pt>
                <c:pt idx="93">
                  <c:v>1.7850091998104785E-2</c:v>
                </c:pt>
                <c:pt idx="94">
                  <c:v>1.7866392679964871E-2</c:v>
                </c:pt>
                <c:pt idx="95">
                  <c:v>1.7882353764286204E-2</c:v>
                </c:pt>
                <c:pt idx="96">
                  <c:v>1.7897985754085445E-2</c:v>
                </c:pt>
                <c:pt idx="97">
                  <c:v>1.7913298723684704E-2</c:v>
                </c:pt>
                <c:pt idx="98">
                  <c:v>1.7928302340362766E-2</c:v>
                </c:pt>
                <c:pt idx="99">
                  <c:v>1.7943005884707267E-2</c:v>
                </c:pt>
              </c:numCache>
            </c:numRef>
          </c:yVal>
          <c:smooth val="1"/>
        </c:ser>
        <c:axId val="92243456"/>
        <c:axId val="92244992"/>
      </c:scatterChart>
      <c:valAx>
        <c:axId val="92243456"/>
        <c:scaling>
          <c:orientation val="minMax"/>
          <c:max val="100"/>
          <c:min val="0"/>
        </c:scaling>
        <c:axPos val="b"/>
        <c:numFmt formatCode="General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44992"/>
        <c:crosses val="autoZero"/>
        <c:crossBetween val="midCat"/>
        <c:majorUnit val="50"/>
        <c:minorUnit val="10"/>
      </c:valAx>
      <c:valAx>
        <c:axId val="92244992"/>
        <c:scaling>
          <c:orientation val="minMax"/>
          <c:max val="0.04"/>
          <c:min val="0"/>
        </c:scaling>
        <c:axPos val="l"/>
        <c:numFmt formatCode="0.0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43456"/>
        <c:crosses val="autoZero"/>
        <c:crossBetween val="midCat"/>
        <c:majorUnit val="0.01"/>
        <c:minorUnit val="5.0000000000000001E-3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19050</xdr:rowOff>
    </xdr:from>
    <xdr:to>
      <xdr:col>10</xdr:col>
      <xdr:colOff>257175</xdr:colOff>
      <xdr:row>52</xdr:row>
      <xdr:rowOff>57150</xdr:rowOff>
    </xdr:to>
    <xdr:grpSp>
      <xdr:nvGrpSpPr>
        <xdr:cNvPr id="13557" name="Group 245"/>
        <xdr:cNvGrpSpPr>
          <a:grpSpLocks/>
        </xdr:cNvGrpSpPr>
      </xdr:nvGrpSpPr>
      <xdr:grpSpPr bwMode="auto">
        <a:xfrm>
          <a:off x="409575" y="4200525"/>
          <a:ext cx="9239250" cy="5057775"/>
          <a:chOff x="21" y="406"/>
          <a:chExt cx="1009" cy="531"/>
        </a:xfrm>
      </xdr:grpSpPr>
      <xdr:sp macro="" textlink="">
        <xdr:nvSpPr>
          <xdr:cNvPr id="13522" name="Rectangle 210"/>
          <xdr:cNvSpPr>
            <a:spLocks noChangeArrowheads="1"/>
          </xdr:cNvSpPr>
        </xdr:nvSpPr>
        <xdr:spPr bwMode="auto">
          <a:xfrm>
            <a:off x="21" y="406"/>
            <a:ext cx="1009" cy="531"/>
          </a:xfrm>
          <a:prstGeom prst="rect">
            <a:avLst/>
          </a:prstGeom>
          <a:solidFill>
            <a:srgbClr val="FFFFFF"/>
          </a:solidFill>
          <a:ln w="38100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3429" name="Chart 117"/>
          <xdr:cNvGraphicFramePr>
            <a:graphicFrameLocks/>
          </xdr:cNvGraphicFramePr>
        </xdr:nvGraphicFramePr>
        <xdr:xfrm>
          <a:off x="407" y="507"/>
          <a:ext cx="300" cy="38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430" name="Text Box 118"/>
          <xdr:cNvSpPr txBox="1">
            <a:spLocks noChangeArrowheads="1"/>
          </xdr:cNvSpPr>
        </xdr:nvSpPr>
        <xdr:spPr bwMode="auto">
          <a:xfrm>
            <a:off x="462" y="489"/>
            <a:ext cx="234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Lifetime Cost</a:t>
            </a:r>
          </a:p>
        </xdr:txBody>
      </xdr:sp>
      <xdr:sp macro="" textlink="">
        <xdr:nvSpPr>
          <xdr:cNvPr id="13442" name="Text Box 130"/>
          <xdr:cNvSpPr txBox="1">
            <a:spLocks noChangeArrowheads="1"/>
          </xdr:cNvSpPr>
        </xdr:nvSpPr>
        <xdr:spPr bwMode="auto">
          <a:xfrm>
            <a:off x="359" y="509"/>
            <a:ext cx="63" cy="37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36576" tIns="32004" rIns="0" bIns="32004" anchor="t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Present value of average lifetime cost per mile ($/mile)</a:t>
            </a:r>
          </a:p>
        </xdr:txBody>
      </xdr:sp>
      <xdr:graphicFrame macro="">
        <xdr:nvGraphicFramePr>
          <xdr:cNvPr id="13444" name="Chart 132"/>
          <xdr:cNvGraphicFramePr>
            <a:graphicFrameLocks/>
          </xdr:cNvGraphicFramePr>
        </xdr:nvGraphicFramePr>
        <xdr:xfrm>
          <a:off x="726" y="504"/>
          <a:ext cx="296" cy="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3445" name="Text Box 133"/>
          <xdr:cNvSpPr txBox="1">
            <a:spLocks noChangeArrowheads="1"/>
          </xdr:cNvSpPr>
        </xdr:nvSpPr>
        <xdr:spPr bwMode="auto">
          <a:xfrm>
            <a:off x="778" y="488"/>
            <a:ext cx="215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Total GHGs</a:t>
            </a:r>
          </a:p>
        </xdr:txBody>
      </xdr:sp>
      <xdr:sp macro="" textlink="">
        <xdr:nvSpPr>
          <xdr:cNvPr id="13457" name="Text Box 145"/>
          <xdr:cNvSpPr txBox="1">
            <a:spLocks noChangeArrowheads="1"/>
          </xdr:cNvSpPr>
        </xdr:nvSpPr>
        <xdr:spPr bwMode="auto">
          <a:xfrm>
            <a:off x="705" y="511"/>
            <a:ext cx="32" cy="3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36576" tIns="32004" rIns="0" bIns="32004" anchor="t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total  GHGs (kg/mile)</a:t>
            </a:r>
          </a:p>
        </xdr:txBody>
      </xdr:sp>
      <xdr:graphicFrame macro="">
        <xdr:nvGraphicFramePr>
          <xdr:cNvPr id="13415" name="Chart 103"/>
          <xdr:cNvGraphicFramePr>
            <a:graphicFrameLocks/>
          </xdr:cNvGraphicFramePr>
        </xdr:nvGraphicFramePr>
        <xdr:xfrm>
          <a:off x="52" y="505"/>
          <a:ext cx="309" cy="3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3416" name="Text Box 104"/>
          <xdr:cNvSpPr txBox="1">
            <a:spLocks noChangeArrowheads="1"/>
          </xdr:cNvSpPr>
        </xdr:nvSpPr>
        <xdr:spPr bwMode="auto">
          <a:xfrm>
            <a:off x="74" y="490"/>
            <a:ext cx="286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Avergae Fuel Consumption</a:t>
            </a:r>
          </a:p>
        </xdr:txBody>
      </xdr:sp>
      <xdr:sp macro="" textlink="">
        <xdr:nvSpPr>
          <xdr:cNvPr id="13356" name="Text Box 44"/>
          <xdr:cNvSpPr txBox="1">
            <a:spLocks noChangeArrowheads="1"/>
          </xdr:cNvSpPr>
        </xdr:nvSpPr>
        <xdr:spPr bwMode="auto">
          <a:xfrm>
            <a:off x="23" y="487"/>
            <a:ext cx="40" cy="4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36576" tIns="32004" rIns="36576" bIns="32004" anchor="ctr" upright="1"/>
          <a:lstStyle/>
          <a:p>
            <a:pPr algn="ctr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fuel consumption (gal/mile)</a:t>
            </a:r>
          </a:p>
        </xdr:txBody>
      </xdr:sp>
      <xdr:sp macro="" textlink="">
        <xdr:nvSpPr>
          <xdr:cNvPr id="13428" name="Text Box 116"/>
          <xdr:cNvSpPr txBox="1">
            <a:spLocks noChangeArrowheads="1"/>
          </xdr:cNvSpPr>
        </xdr:nvSpPr>
        <xdr:spPr bwMode="auto">
          <a:xfrm>
            <a:off x="390" y="887"/>
            <a:ext cx="349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32004" rIns="0" bIns="0" anchor="t" upright="1">
            <a:spAutoFit/>
          </a:bodyPr>
          <a:lstStyle/>
          <a:p>
            <a:pPr algn="l" rtl="0">
              <a:defRPr sz="1000"/>
            </a:pPr>
            <a:r>
              <a:rPr lang="en-US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Distance between charges (miles)</a:t>
            </a:r>
          </a:p>
        </xdr:txBody>
      </xdr:sp>
      <xdr:grpSp>
        <xdr:nvGrpSpPr>
          <xdr:cNvPr id="13523" name="Group 211"/>
          <xdr:cNvGrpSpPr>
            <a:grpSpLocks/>
          </xdr:cNvGrpSpPr>
        </xdr:nvGrpSpPr>
        <xdr:grpSpPr bwMode="auto">
          <a:xfrm>
            <a:off x="202" y="427"/>
            <a:ext cx="686" cy="31"/>
            <a:chOff x="201" y="276"/>
            <a:chExt cx="685" cy="30"/>
          </a:xfrm>
        </xdr:grpSpPr>
        <xdr:sp macro="" textlink="">
          <xdr:nvSpPr>
            <xdr:cNvPr id="13502" name="Line 190"/>
            <xdr:cNvSpPr>
              <a:spLocks noChangeShapeType="1"/>
            </xdr:cNvSpPr>
          </xdr:nvSpPr>
          <xdr:spPr bwMode="auto">
            <a:xfrm flipV="1">
              <a:off x="674" y="305"/>
              <a:ext cx="90" cy="0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prstDash val="sysDot"/>
              <a:round/>
              <a:headEnd/>
              <a:tailEnd/>
            </a:ln>
          </xdr:spPr>
        </xdr:sp>
        <xdr:sp macro="" textlink="">
          <xdr:nvSpPr>
            <xdr:cNvPr id="13503" name="Text Box 191"/>
            <xdr:cNvSpPr txBox="1">
              <a:spLocks noChangeArrowheads="1"/>
            </xdr:cNvSpPr>
          </xdr:nvSpPr>
          <xdr:spPr bwMode="auto">
            <a:xfrm>
              <a:off x="699" y="278"/>
              <a:ext cx="37" cy="2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7432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CV</a:t>
              </a:r>
            </a:p>
          </xdr:txBody>
        </xdr:sp>
        <xdr:sp macro="" textlink="">
          <xdr:nvSpPr>
            <xdr:cNvPr id="13504" name="Line 192"/>
            <xdr:cNvSpPr>
              <a:spLocks noChangeShapeType="1"/>
            </xdr:cNvSpPr>
          </xdr:nvSpPr>
          <xdr:spPr bwMode="auto">
            <a:xfrm flipV="1">
              <a:off x="794" y="304"/>
              <a:ext cx="92" cy="1"/>
            </a:xfrm>
            <a:prstGeom prst="line">
              <a:avLst/>
            </a:prstGeom>
            <a:noFill/>
            <a:ln w="28575">
              <a:solidFill>
                <a:srgbClr val="800080"/>
              </a:solidFill>
              <a:prstDash val="lgDash"/>
              <a:round/>
              <a:headEnd/>
              <a:tailEnd/>
            </a:ln>
          </xdr:spPr>
        </xdr:sp>
        <xdr:sp macro="" textlink="">
          <xdr:nvSpPr>
            <xdr:cNvPr id="13505" name="Text Box 193"/>
            <xdr:cNvSpPr txBox="1">
              <a:spLocks noChangeArrowheads="1"/>
            </xdr:cNvSpPr>
          </xdr:nvSpPr>
          <xdr:spPr bwMode="auto">
            <a:xfrm>
              <a:off x="818" y="276"/>
              <a:ext cx="49" cy="2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wrap="none" lIns="27432" tIns="27432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HEV</a:t>
              </a:r>
            </a:p>
          </xdr:txBody>
        </xdr:sp>
        <xdr:sp macro="" textlink="">
          <xdr:nvSpPr>
            <xdr:cNvPr id="13508" name="Text Box 196"/>
            <xdr:cNvSpPr txBox="1">
              <a:spLocks noChangeArrowheads="1"/>
            </xdr:cNvSpPr>
          </xdr:nvSpPr>
          <xdr:spPr bwMode="auto">
            <a:xfrm>
              <a:off x="211" y="278"/>
              <a:ext cx="76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PHEV7</a:t>
              </a:r>
            </a:p>
          </xdr:txBody>
        </xdr:sp>
        <xdr:sp macro="" textlink="">
          <xdr:nvSpPr>
            <xdr:cNvPr id="13510" name="Text Box 198"/>
            <xdr:cNvSpPr txBox="1">
              <a:spLocks noChangeArrowheads="1"/>
            </xdr:cNvSpPr>
          </xdr:nvSpPr>
          <xdr:spPr bwMode="auto">
            <a:xfrm>
              <a:off x="322" y="278"/>
              <a:ext cx="91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7432" rIns="36576" bIns="0" anchor="t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PHEV20</a:t>
              </a:r>
            </a:p>
          </xdr:txBody>
        </xdr:sp>
        <xdr:sp macro="" textlink="">
          <xdr:nvSpPr>
            <xdr:cNvPr id="13512" name="Text Box 200"/>
            <xdr:cNvSpPr txBox="1">
              <a:spLocks noChangeArrowheads="1"/>
            </xdr:cNvSpPr>
          </xdr:nvSpPr>
          <xdr:spPr bwMode="auto">
            <a:xfrm>
              <a:off x="441" y="278"/>
              <a:ext cx="91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PHEV40</a:t>
              </a:r>
            </a:p>
          </xdr:txBody>
        </xdr:sp>
        <xdr:sp macro="" textlink="">
          <xdr:nvSpPr>
            <xdr:cNvPr id="13513" name="Line 201"/>
            <xdr:cNvSpPr>
              <a:spLocks noChangeShapeType="1"/>
            </xdr:cNvSpPr>
          </xdr:nvSpPr>
          <xdr:spPr bwMode="auto">
            <a:xfrm flipV="1">
              <a:off x="436" y="305"/>
              <a:ext cx="90" cy="0"/>
            </a:xfrm>
            <a:prstGeom prst="line">
              <a:avLst/>
            </a:prstGeom>
            <a:noFill/>
            <a:ln w="28575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13514" name="Text Box 202"/>
            <xdr:cNvSpPr txBox="1">
              <a:spLocks noChangeArrowheads="1"/>
            </xdr:cNvSpPr>
          </xdr:nvSpPr>
          <xdr:spPr bwMode="auto">
            <a:xfrm>
              <a:off x="557" y="277"/>
              <a:ext cx="91" cy="2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7432" rIns="0" bIns="0" anchor="t" upright="1"/>
            <a:lstStyle/>
            <a:p>
              <a:pPr algn="l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PHEV60</a:t>
              </a:r>
            </a:p>
          </xdr:txBody>
        </xdr:sp>
        <xdr:sp macro="" textlink="">
          <xdr:nvSpPr>
            <xdr:cNvPr id="13515" name="Line 203"/>
            <xdr:cNvSpPr>
              <a:spLocks noChangeShapeType="1"/>
            </xdr:cNvSpPr>
          </xdr:nvSpPr>
          <xdr:spPr bwMode="auto">
            <a:xfrm flipV="1">
              <a:off x="554" y="305"/>
              <a:ext cx="90" cy="0"/>
            </a:xfrm>
            <a:prstGeom prst="line">
              <a:avLst/>
            </a:prstGeom>
            <a:noFill/>
            <a:ln w="28575">
              <a:solidFill>
                <a:srgbClr val="FF0000"/>
              </a:solidFill>
              <a:round/>
              <a:headEnd/>
              <a:tailEnd/>
            </a:ln>
          </xdr:spPr>
        </xdr:sp>
        <xdr:sp macro="" textlink="">
          <xdr:nvSpPr>
            <xdr:cNvPr id="13517" name="Line 205"/>
            <xdr:cNvSpPr>
              <a:spLocks noChangeShapeType="1"/>
            </xdr:cNvSpPr>
          </xdr:nvSpPr>
          <xdr:spPr bwMode="auto">
            <a:xfrm flipV="1">
              <a:off x="201" y="304"/>
              <a:ext cx="90" cy="0"/>
            </a:xfrm>
            <a:prstGeom prst="line">
              <a:avLst/>
            </a:prstGeom>
            <a:noFill/>
            <a:ln w="28575">
              <a:solidFill>
                <a:srgbClr val="FF6600"/>
              </a:solidFill>
              <a:round/>
              <a:headEnd/>
              <a:tailEnd/>
            </a:ln>
          </xdr:spPr>
        </xdr:sp>
        <xdr:sp macro="" textlink="">
          <xdr:nvSpPr>
            <xdr:cNvPr id="13518" name="Line 206"/>
            <xdr:cNvSpPr>
              <a:spLocks noChangeShapeType="1"/>
            </xdr:cNvSpPr>
          </xdr:nvSpPr>
          <xdr:spPr bwMode="auto">
            <a:xfrm flipV="1">
              <a:off x="319" y="305"/>
              <a:ext cx="90" cy="0"/>
            </a:xfrm>
            <a:prstGeom prst="line">
              <a:avLst/>
            </a:prstGeom>
            <a:noFill/>
            <a:ln w="28575">
              <a:solidFill>
                <a:srgbClr val="008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BD304"/>
  <sheetViews>
    <sheetView tabSelected="1" workbookViewId="0">
      <selection activeCell="E7" sqref="E7"/>
    </sheetView>
  </sheetViews>
  <sheetFormatPr defaultRowHeight="12.75"/>
  <cols>
    <col min="1" max="1" width="3" style="13" customWidth="1"/>
    <col min="2" max="2" width="41.7109375" style="13" bestFit="1" customWidth="1"/>
    <col min="3" max="3" width="12.85546875" style="13" bestFit="1" customWidth="1"/>
    <col min="4" max="4" width="7.5703125" style="13" bestFit="1" customWidth="1"/>
    <col min="5" max="5" width="7" style="13" customWidth="1"/>
    <col min="6" max="6" width="33.28515625" style="13" bestFit="1" customWidth="1"/>
    <col min="7" max="7" width="12.42578125" style="13" bestFit="1" customWidth="1"/>
    <col min="8" max="8" width="7" style="13" bestFit="1" customWidth="1"/>
    <col min="9" max="11" width="8" style="13" bestFit="1" customWidth="1"/>
    <col min="12" max="13" width="6.5703125" style="13" bestFit="1" customWidth="1"/>
    <col min="14" max="14" width="6.140625" style="14" customWidth="1"/>
    <col min="15" max="15" width="6.42578125" style="14" customWidth="1"/>
    <col min="16" max="16" width="8.7109375" style="13" bestFit="1" customWidth="1"/>
    <col min="17" max="17" width="8.7109375" style="13" customWidth="1"/>
    <col min="18" max="22" width="7.28515625" style="13" customWidth="1"/>
    <col min="23" max="23" width="4" style="14" bestFit="1" customWidth="1"/>
    <col min="24" max="25" width="7.28515625" style="13" customWidth="1"/>
    <col min="26" max="27" width="7.5703125" style="13" bestFit="1" customWidth="1"/>
    <col min="28" max="29" width="7.7109375" style="13" bestFit="1" customWidth="1"/>
    <col min="30" max="30" width="4" style="13" bestFit="1" customWidth="1"/>
    <col min="31" max="31" width="7.28515625" style="13" customWidth="1"/>
    <col min="32" max="36" width="7.5703125" style="13" bestFit="1" customWidth="1"/>
    <col min="37" max="37" width="4" style="14" bestFit="1" customWidth="1"/>
    <col min="38" max="38" width="7.85546875" style="13" customWidth="1"/>
    <col min="39" max="41" width="8.28515625" style="13" bestFit="1" customWidth="1"/>
    <col min="42" max="43" width="7.7109375" style="13" bestFit="1" customWidth="1"/>
    <col min="44" max="44" width="9.140625" style="13"/>
    <col min="45" max="45" width="12" style="13" bestFit="1" customWidth="1"/>
    <col min="46" max="46" width="9.140625" style="13"/>
    <col min="47" max="47" width="4.7109375" style="13" bestFit="1" customWidth="1"/>
    <col min="48" max="48" width="7.85546875" style="13" bestFit="1" customWidth="1"/>
    <col min="49" max="49" width="10.140625" style="13" bestFit="1" customWidth="1"/>
    <col min="50" max="50" width="12" style="13" bestFit="1" customWidth="1"/>
    <col min="51" max="56" width="9.140625" style="24"/>
    <col min="57" max="16384" width="9.140625" style="13"/>
  </cols>
  <sheetData>
    <row r="1" spans="1:50" ht="39.75" customHeight="1" thickBot="1">
      <c r="A1" s="117" t="s">
        <v>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50" ht="13.5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  <c r="P2" s="15"/>
      <c r="Q2" s="16" t="s">
        <v>7</v>
      </c>
      <c r="R2" s="17"/>
      <c r="S2" s="17"/>
      <c r="T2" s="17"/>
      <c r="U2" s="17"/>
      <c r="V2" s="17"/>
      <c r="X2" s="18" t="s">
        <v>32</v>
      </c>
      <c r="Y2" s="19"/>
      <c r="Z2" s="19"/>
      <c r="AA2" s="19"/>
      <c r="AB2" s="19"/>
      <c r="AC2" s="19"/>
      <c r="AD2" s="14"/>
      <c r="AE2" s="20" t="s">
        <v>8</v>
      </c>
      <c r="AF2" s="21"/>
      <c r="AG2" s="21"/>
      <c r="AH2" s="21"/>
      <c r="AI2" s="21"/>
      <c r="AJ2" s="21"/>
      <c r="AL2" s="22" t="s">
        <v>51</v>
      </c>
      <c r="AM2" s="23"/>
      <c r="AN2" s="23"/>
      <c r="AO2" s="23"/>
      <c r="AP2" s="23"/>
      <c r="AQ2" s="23"/>
    </row>
    <row r="3" spans="1:50" ht="24.75" thickBot="1">
      <c r="A3" s="106"/>
      <c r="B3" s="86" t="s">
        <v>58</v>
      </c>
      <c r="C3" s="87" t="s">
        <v>57</v>
      </c>
      <c r="D3" s="88" t="s">
        <v>42</v>
      </c>
      <c r="E3" s="107"/>
      <c r="F3" s="65" t="s">
        <v>43</v>
      </c>
      <c r="G3" s="66" t="s">
        <v>57</v>
      </c>
      <c r="H3" s="67" t="s">
        <v>6</v>
      </c>
      <c r="I3" s="67" t="s">
        <v>3</v>
      </c>
      <c r="J3" s="67" t="s">
        <v>5</v>
      </c>
      <c r="K3" s="67" t="s">
        <v>4</v>
      </c>
      <c r="L3" s="62" t="s">
        <v>1</v>
      </c>
      <c r="M3" s="63" t="s">
        <v>2</v>
      </c>
      <c r="N3" s="108"/>
      <c r="O3" s="25"/>
      <c r="P3" s="1" t="s">
        <v>0</v>
      </c>
      <c r="Q3" s="2" t="s">
        <v>6</v>
      </c>
      <c r="R3" s="2" t="s">
        <v>3</v>
      </c>
      <c r="S3" s="2" t="s">
        <v>5</v>
      </c>
      <c r="T3" s="2" t="s">
        <v>4</v>
      </c>
      <c r="U3" s="2" t="s">
        <v>1</v>
      </c>
      <c r="V3" s="2" t="s">
        <v>2</v>
      </c>
      <c r="W3" s="5"/>
      <c r="X3" s="3" t="s">
        <v>6</v>
      </c>
      <c r="Y3" s="3" t="s">
        <v>3</v>
      </c>
      <c r="Z3" s="3" t="s">
        <v>5</v>
      </c>
      <c r="AA3" s="3" t="s">
        <v>4</v>
      </c>
      <c r="AB3" s="3" t="s">
        <v>1</v>
      </c>
      <c r="AC3" s="3" t="s">
        <v>2</v>
      </c>
      <c r="AD3" s="5"/>
      <c r="AE3" s="4" t="s">
        <v>6</v>
      </c>
      <c r="AF3" s="4" t="s">
        <v>3</v>
      </c>
      <c r="AG3" s="4" t="s">
        <v>5</v>
      </c>
      <c r="AH3" s="4" t="s">
        <v>4</v>
      </c>
      <c r="AI3" s="4" t="s">
        <v>1</v>
      </c>
      <c r="AJ3" s="4" t="s">
        <v>2</v>
      </c>
      <c r="AK3" s="5"/>
      <c r="AL3" s="9" t="s">
        <v>6</v>
      </c>
      <c r="AM3" s="9" t="s">
        <v>3</v>
      </c>
      <c r="AN3" s="9" t="s">
        <v>5</v>
      </c>
      <c r="AO3" s="9" t="s">
        <v>4</v>
      </c>
      <c r="AP3" s="9" t="s">
        <v>1</v>
      </c>
      <c r="AQ3" s="9" t="s">
        <v>2</v>
      </c>
    </row>
    <row r="4" spans="1:50" ht="14.25" thickBot="1">
      <c r="A4" s="106"/>
      <c r="B4" s="90" t="s">
        <v>9</v>
      </c>
      <c r="C4" s="91" t="s">
        <v>62</v>
      </c>
      <c r="D4" s="92">
        <v>3</v>
      </c>
      <c r="E4" s="107"/>
      <c r="F4" s="69" t="s">
        <v>19</v>
      </c>
      <c r="G4" s="70" t="s">
        <v>20</v>
      </c>
      <c r="H4" s="71">
        <f>IF($D$18=0.5,IF($D$19=100,2.9808,IF($D$19=140,2.9808,"N/A")),IF($D$18=0.8,IF($D$19=100,1.4256,"N/A"),"N/A"))</f>
        <v>2.9807999999999999</v>
      </c>
      <c r="I4" s="71">
        <f>IF($D$18=0.5,IF($D$19=100,8.2296,IF($D$19=140,8.0352,"N/A")),IF($D$18=0.8,IF($D$19=100,4.86,"N/A"),"N/A"))</f>
        <v>8.2295999999999996</v>
      </c>
      <c r="J4" s="71">
        <f>IF($D$18=0.5,IF($D$19=100,16.848,IF($D$19=140,16.3296,"N/A")),IF($D$18=0.8,IF($D$19=100,10.1736,"N/A"),"N/A"))</f>
        <v>16.847999999999999</v>
      </c>
      <c r="K4" s="71">
        <f>IF($D$18=0.5,IF($D$19=100,26.4384,IF($D$19=140,25.272,"N/A")),IF($D$18=0.8,IF($D$19=100,15.8112,"N/A"),"N/A"))</f>
        <v>26.438400000000001</v>
      </c>
      <c r="L4" s="72">
        <v>1.296</v>
      </c>
      <c r="M4" s="73">
        <v>0</v>
      </c>
      <c r="N4" s="109"/>
      <c r="O4" s="26"/>
      <c r="P4" s="6"/>
      <c r="Q4" s="7">
        <f>H13</f>
        <v>0</v>
      </c>
      <c r="R4" s="7">
        <f>I13</f>
        <v>0</v>
      </c>
      <c r="S4" s="7">
        <f>J13</f>
        <v>0</v>
      </c>
      <c r="T4" s="7">
        <f>K13</f>
        <v>0</v>
      </c>
      <c r="U4" s="8">
        <f>L13</f>
        <v>1.9274492639175942E-2</v>
      </c>
      <c r="V4" s="8">
        <f>M13</f>
        <v>3.5253623222547152E-2</v>
      </c>
      <c r="W4" s="8"/>
      <c r="X4" s="11">
        <f>H15</f>
        <v>0.15370904496252252</v>
      </c>
      <c r="Y4" s="11">
        <f>I15</f>
        <v>0.1890911530181289</v>
      </c>
      <c r="Z4" s="11">
        <f>J15</f>
        <v>0.24701507946601958</v>
      </c>
      <c r="AA4" s="11">
        <f>K15</f>
        <v>0.311822167870765</v>
      </c>
      <c r="AB4" s="11">
        <f>L15</f>
        <v>0.16868200293980751</v>
      </c>
      <c r="AC4" s="11">
        <f>M15</f>
        <v>0.19544876676283102</v>
      </c>
      <c r="AD4" s="10"/>
      <c r="AE4" s="12">
        <f>H16</f>
        <v>0.20739818386873429</v>
      </c>
      <c r="AF4" s="12">
        <f>I16</f>
        <v>0.21510378730857416</v>
      </c>
      <c r="AG4" s="12">
        <f>J16</f>
        <v>0.22620455676365964</v>
      </c>
      <c r="AH4" s="12">
        <f>K16</f>
        <v>0.24170682723264164</v>
      </c>
      <c r="AI4" s="12">
        <f>L16</f>
        <v>0.27627621319492185</v>
      </c>
      <c r="AJ4" s="12">
        <f>M16</f>
        <v>0.45644275401035139</v>
      </c>
      <c r="AK4" s="5"/>
      <c r="AL4" s="27">
        <f>H14</f>
        <v>0.14834687720206763</v>
      </c>
      <c r="AM4" s="27">
        <f>I14</f>
        <v>0.15185344064190748</v>
      </c>
      <c r="AN4" s="27">
        <f>J14</f>
        <v>0.15605949009699296</v>
      </c>
      <c r="AO4" s="27">
        <f>K14</f>
        <v>0.16388944056597496</v>
      </c>
      <c r="AP4" s="27">
        <f>L14</f>
        <v>0.21857274652825517</v>
      </c>
      <c r="AQ4" s="27">
        <f>M14</f>
        <v>0.39977608734368475</v>
      </c>
      <c r="AU4" s="13" t="s">
        <v>45</v>
      </c>
      <c r="AV4" s="13" t="s">
        <v>47</v>
      </c>
      <c r="AW4" s="13" t="s">
        <v>48</v>
      </c>
      <c r="AX4" s="28" t="s">
        <v>52</v>
      </c>
    </row>
    <row r="5" spans="1:50">
      <c r="A5" s="106"/>
      <c r="B5" s="90" t="s">
        <v>10</v>
      </c>
      <c r="C5" s="91" t="s">
        <v>63</v>
      </c>
      <c r="D5" s="92">
        <v>0.11</v>
      </c>
      <c r="E5" s="107"/>
      <c r="F5" s="69" t="s">
        <v>18</v>
      </c>
      <c r="G5" s="70" t="s">
        <v>21</v>
      </c>
      <c r="H5" s="74">
        <f>IF($D$18=0.5,IF($D$19=100,7.50387466,IF($D$19=140,7.534950383,"N/A")),IF($D$18=0.8,IF($D$19=100,7.545127962,"N/A"),"N/A"))</f>
        <v>7.5038746600000001</v>
      </c>
      <c r="I5" s="74">
        <f>IF($D$18=0.5,IF($D$19=100,20.23882209,IF($D$19=140,20.15586728,"N/A")),IF($D$18=0.8,IF($D$19=100,20.23543523,"N/A"),"N/A"))</f>
        <v>20.238822089999999</v>
      </c>
      <c r="J5" s="74">
        <f>IF($D$18=0.5,IF($D$19=100,40.31710248,IF($D$19=140,40.19331308,"N/A")),IF($D$18=0.8,IF($D$19=100,40.21448032,"N/A"),"N/A"))</f>
        <v>40.317102480000003</v>
      </c>
      <c r="K5" s="74">
        <f>IF($D$18=0.5,IF($D$19=100,60.24421344,IF($D$19=140,60.2937026,"N/A")),IF($D$18=0.8,IF($D$19=100,60.11773068,"N/A"),"N/A"))</f>
        <v>60.244213440000003</v>
      </c>
      <c r="L5" s="64">
        <v>0</v>
      </c>
      <c r="M5" s="73">
        <v>0</v>
      </c>
      <c r="N5" s="109"/>
      <c r="O5" s="26"/>
      <c r="P5" s="13">
        <v>1</v>
      </c>
      <c r="Q5" s="29">
        <f t="dataTable" ref="Q5:V104" dt2D="0" dtr="0" r1="D9" ca="1"/>
        <v>0</v>
      </c>
      <c r="R5" s="29">
        <v>0</v>
      </c>
      <c r="S5" s="29">
        <v>0</v>
      </c>
      <c r="T5" s="29">
        <v>0</v>
      </c>
      <c r="U5" s="30">
        <v>1.9274492639175942E-2</v>
      </c>
      <c r="V5" s="30">
        <v>3.5253623222547152E-2</v>
      </c>
      <c r="W5" s="13">
        <v>1</v>
      </c>
      <c r="X5" s="29">
        <f t="dataTable" ref="X5:AC104" dt2D="0" dtr="0" r1="D9" ca="1"/>
        <v>0.15370904496252252</v>
      </c>
      <c r="Y5" s="29">
        <v>0.1890911530181289</v>
      </c>
      <c r="Z5" s="29">
        <v>0.24701507946601958</v>
      </c>
      <c r="AA5" s="29">
        <v>0.311822167870765</v>
      </c>
      <c r="AB5" s="31">
        <v>0.16868200293980751</v>
      </c>
      <c r="AC5" s="31">
        <v>0.19544876676283102</v>
      </c>
      <c r="AD5" s="13">
        <v>1</v>
      </c>
      <c r="AE5" s="29">
        <f t="dataTable" ref="AE5:AJ104" dt2D="0" dtr="0" r1="D9"/>
        <v>0.20739818386873429</v>
      </c>
      <c r="AF5" s="29">
        <v>0.21510378730857416</v>
      </c>
      <c r="AG5" s="29">
        <v>0.22620455676365964</v>
      </c>
      <c r="AH5" s="29">
        <v>0.24170682723264164</v>
      </c>
      <c r="AI5" s="29">
        <v>0.27627621319492185</v>
      </c>
      <c r="AJ5" s="29">
        <v>0.45644275401035139</v>
      </c>
      <c r="AK5" s="13">
        <v>1</v>
      </c>
      <c r="AL5" s="32">
        <f t="dataTable" ref="AL5:AQ104" dt2D="0" dtr="0" r1="D9" ca="1"/>
        <v>0.14834687720206763</v>
      </c>
      <c r="AM5" s="32">
        <v>0.15185344064190748</v>
      </c>
      <c r="AN5" s="32">
        <v>0.15605949009699296</v>
      </c>
      <c r="AO5" s="32">
        <v>0.16388944056597496</v>
      </c>
      <c r="AP5" s="32">
        <v>0.21857274652825517</v>
      </c>
      <c r="AQ5" s="32">
        <v>0.39977608734368475</v>
      </c>
      <c r="AS5" s="15" t="s">
        <v>44</v>
      </c>
      <c r="AU5" s="33"/>
      <c r="AV5" s="34">
        <f>AS10</f>
        <v>0.95238095238095233</v>
      </c>
      <c r="AW5" s="35">
        <f>AS12</f>
        <v>12500</v>
      </c>
      <c r="AX5" s="36">
        <f>AS14</f>
        <v>11904.761904761905</v>
      </c>
    </row>
    <row r="6" spans="1:50">
      <c r="A6" s="106"/>
      <c r="B6" s="90" t="s">
        <v>13</v>
      </c>
      <c r="C6" s="91" t="s">
        <v>63</v>
      </c>
      <c r="D6" s="95">
        <v>1000</v>
      </c>
      <c r="E6" s="107"/>
      <c r="F6" s="69"/>
      <c r="G6" s="70"/>
      <c r="H6" s="75"/>
      <c r="I6" s="75"/>
      <c r="J6" s="75"/>
      <c r="K6" s="75"/>
      <c r="L6" s="64"/>
      <c r="M6" s="73"/>
      <c r="N6" s="109"/>
      <c r="O6" s="26"/>
      <c r="P6" s="13">
        <v>2</v>
      </c>
      <c r="Q6" s="29">
        <v>0</v>
      </c>
      <c r="R6" s="29">
        <v>0</v>
      </c>
      <c r="S6" s="29">
        <v>0</v>
      </c>
      <c r="T6" s="29">
        <v>0</v>
      </c>
      <c r="U6" s="30">
        <v>1.9274492639175942E-2</v>
      </c>
      <c r="V6" s="30">
        <v>3.5253623222547152E-2</v>
      </c>
      <c r="W6" s="13">
        <v>2</v>
      </c>
      <c r="X6" s="29">
        <v>0.15370904496252252</v>
      </c>
      <c r="Y6" s="29">
        <v>0.1890911530181289</v>
      </c>
      <c r="Z6" s="29">
        <v>0.24701507946601958</v>
      </c>
      <c r="AA6" s="29">
        <v>0.311822167870765</v>
      </c>
      <c r="AB6" s="31">
        <v>0.16868200293980751</v>
      </c>
      <c r="AC6" s="31">
        <v>0.19544876676283102</v>
      </c>
      <c r="AD6" s="13">
        <v>2</v>
      </c>
      <c r="AE6" s="29">
        <v>0.20739818386873429</v>
      </c>
      <c r="AF6" s="29">
        <v>0.21510378730857416</v>
      </c>
      <c r="AG6" s="29">
        <v>0.22620455676365964</v>
      </c>
      <c r="AH6" s="29">
        <v>0.24170682723264164</v>
      </c>
      <c r="AI6" s="29">
        <v>0.27627621319492185</v>
      </c>
      <c r="AJ6" s="29">
        <v>0.45644275401035139</v>
      </c>
      <c r="AK6" s="13">
        <v>2</v>
      </c>
      <c r="AL6" s="32">
        <v>0.14834687720206763</v>
      </c>
      <c r="AM6" s="32">
        <v>0.15185344064190748</v>
      </c>
      <c r="AN6" s="32">
        <v>0.15605949009699296</v>
      </c>
      <c r="AO6" s="32">
        <v>0.16388944056597496</v>
      </c>
      <c r="AP6" s="32">
        <v>0.21857274652825517</v>
      </c>
      <c r="AQ6" s="32">
        <v>0.39977608734368475</v>
      </c>
      <c r="AS6" s="13">
        <v>1</v>
      </c>
      <c r="AU6" s="37">
        <v>1</v>
      </c>
      <c r="AV6" s="38">
        <f t="dataTable" ref="AV6:AX17" dt2D="0" dtr="0" r1="AS6"/>
        <v>0.95238095238095233</v>
      </c>
      <c r="AW6" s="39">
        <v>12500</v>
      </c>
      <c r="AX6" s="40">
        <v>11904.761904761905</v>
      </c>
    </row>
    <row r="7" spans="1:50" ht="15.75">
      <c r="A7" s="106"/>
      <c r="B7" s="90" t="s">
        <v>34</v>
      </c>
      <c r="C7" s="91" t="s">
        <v>64</v>
      </c>
      <c r="D7" s="95">
        <v>0</v>
      </c>
      <c r="E7" s="107"/>
      <c r="F7" s="69" t="s">
        <v>26</v>
      </c>
      <c r="G7" s="70" t="s">
        <v>22</v>
      </c>
      <c r="H7" s="76">
        <f>IF($D$18=0.5,IF($D$19=100,5.594228738,IF($D$19=140,5.617396063,"N/A")),IF($D$18=0.8,IF($D$19=100,6.615747722,"N/A"),"N/A"))</f>
        <v>5.594228738</v>
      </c>
      <c r="I7" s="76">
        <f>IF($D$18=0.5,IF($D$19=100,5.465048142,IF($D$19=140,5.574324992,"N/A")),IF($D$18=0.8,IF($D$19=100,5.20458725,"N/A"),"N/A"))</f>
        <v>5.4650481419999997</v>
      </c>
      <c r="J7" s="76">
        <f>IF($D$18=0.5,IF($D$19=100,5.317756473,IF($D$19=140,5.469728193,"N/A")),IF($D$18=0.8,IF($D$19=100,4.941033695,"N/A"),"N/A"))</f>
        <v>5.3177564730000002</v>
      </c>
      <c r="K7" s="76">
        <f>IF($D$18=0.5,IF($D$19=100,5.06369636,IF($D$19=140,5.301757121,"N/A")),IF($D$18=0.8,IF($D$19=100,4.75278052,"N/A"),"N/A"))</f>
        <v>5.0636963599999998</v>
      </c>
      <c r="L7" s="64"/>
      <c r="M7" s="73"/>
      <c r="N7" s="109"/>
      <c r="O7" s="26"/>
      <c r="P7" s="13">
        <v>3</v>
      </c>
      <c r="Q7" s="29">
        <v>0</v>
      </c>
      <c r="R7" s="29">
        <v>0</v>
      </c>
      <c r="S7" s="29">
        <v>0</v>
      </c>
      <c r="T7" s="29">
        <v>0</v>
      </c>
      <c r="U7" s="30">
        <v>1.9274492639175942E-2</v>
      </c>
      <c r="V7" s="30">
        <v>3.5253623222547152E-2</v>
      </c>
      <c r="W7" s="13">
        <v>3</v>
      </c>
      <c r="X7" s="29">
        <v>0.15370904496252252</v>
      </c>
      <c r="Y7" s="29">
        <v>0.1890911530181289</v>
      </c>
      <c r="Z7" s="29">
        <v>0.24701507946601958</v>
      </c>
      <c r="AA7" s="29">
        <v>0.311822167870765</v>
      </c>
      <c r="AB7" s="31">
        <v>0.16868200293980751</v>
      </c>
      <c r="AC7" s="31">
        <v>0.19544876676283102</v>
      </c>
      <c r="AD7" s="13">
        <v>3</v>
      </c>
      <c r="AE7" s="29">
        <v>0.20739818386873429</v>
      </c>
      <c r="AF7" s="29">
        <v>0.21510378730857416</v>
      </c>
      <c r="AG7" s="29">
        <v>0.22620455676365964</v>
      </c>
      <c r="AH7" s="29">
        <v>0.24170682723264164</v>
      </c>
      <c r="AI7" s="29">
        <v>0.27627621319492185</v>
      </c>
      <c r="AJ7" s="29">
        <v>0.45644275401035134</v>
      </c>
      <c r="AK7" s="13">
        <v>3</v>
      </c>
      <c r="AL7" s="32">
        <v>0.14834687720206763</v>
      </c>
      <c r="AM7" s="32">
        <v>0.15185344064190748</v>
      </c>
      <c r="AN7" s="32">
        <v>0.15605949009699296</v>
      </c>
      <c r="AO7" s="32">
        <v>0.16388944056597496</v>
      </c>
      <c r="AP7" s="32">
        <v>0.21857274652825517</v>
      </c>
      <c r="AQ7" s="32">
        <v>0.39977608734368469</v>
      </c>
      <c r="AS7" s="15" t="s">
        <v>46</v>
      </c>
      <c r="AU7" s="37">
        <v>2</v>
      </c>
      <c r="AV7" s="38">
        <v>0.90702947845804982</v>
      </c>
      <c r="AW7" s="39">
        <v>12500</v>
      </c>
      <c r="AX7" s="40">
        <v>11337.868480725623</v>
      </c>
    </row>
    <row r="8" spans="1:50">
      <c r="A8" s="106"/>
      <c r="B8" s="90" t="s">
        <v>35</v>
      </c>
      <c r="C8" s="89" t="s">
        <v>15</v>
      </c>
      <c r="D8" s="96">
        <v>0.05</v>
      </c>
      <c r="E8" s="107"/>
      <c r="F8" s="69" t="s">
        <v>27</v>
      </c>
      <c r="G8" s="70" t="s">
        <v>23</v>
      </c>
      <c r="H8" s="74">
        <f>IF($D$18=0.5,IF($D$19=100,51.54996099,IF($D$19=140,51.28626339,"N/A")),IF($D$18=0.8,IF($D$19=100, 49.69571262,"N/A"),"N/A"))</f>
        <v>51.549960990000002</v>
      </c>
      <c r="I8" s="74">
        <f>IF($D$18=0.5,IF($D$19=100,49.90739828,IF($D$19=140,50.57844587,"N/A")),IF($D$18=0.8,IF($D$19=100,  50.09762903,"N/A"),"N/A"))</f>
        <v>49.907398280000002</v>
      </c>
      <c r="J8" s="74">
        <f>IF($D$18=0.5,IF($D$19=100,48.91052722,IF($D$19=140,49.68284985,"N/A")),IF($D$18=0.8,IF($D$19=100,49.63193688,"N/A"),"N/A"))</f>
        <v>48.910527219999999</v>
      </c>
      <c r="K8" s="74">
        <f>IF($D$18=0.5,IF($D$19=100,47.747949,IF($D$19=140,48.82733959,"N/A")),IF($D$18=0.8,IF($D$19=100, 48.96302972,"N/A"),"N/A"))</f>
        <v>47.747948999999998</v>
      </c>
      <c r="L8" s="72">
        <v>51.882040099331704</v>
      </c>
      <c r="M8" s="77">
        <v>28.365878698120031</v>
      </c>
      <c r="N8" s="110"/>
      <c r="O8" s="41"/>
      <c r="P8" s="13">
        <v>4</v>
      </c>
      <c r="Q8" s="29">
        <v>0</v>
      </c>
      <c r="R8" s="29">
        <v>0</v>
      </c>
      <c r="S8" s="29">
        <v>0</v>
      </c>
      <c r="T8" s="29">
        <v>0</v>
      </c>
      <c r="U8" s="30">
        <v>1.9274492639175942E-2</v>
      </c>
      <c r="V8" s="30">
        <v>3.5253623222547152E-2</v>
      </c>
      <c r="W8" s="13">
        <v>4</v>
      </c>
      <c r="X8" s="29">
        <v>0.15370904496252252</v>
      </c>
      <c r="Y8" s="29">
        <v>0.1890911530181289</v>
      </c>
      <c r="Z8" s="29">
        <v>0.24701507946601958</v>
      </c>
      <c r="AA8" s="29">
        <v>0.311822167870765</v>
      </c>
      <c r="AB8" s="31">
        <v>0.16868200293980751</v>
      </c>
      <c r="AC8" s="31">
        <v>0.19544876676283102</v>
      </c>
      <c r="AD8" s="13">
        <v>4</v>
      </c>
      <c r="AE8" s="29">
        <v>0.20739818386873429</v>
      </c>
      <c r="AF8" s="29">
        <v>0.21510378730857416</v>
      </c>
      <c r="AG8" s="29">
        <v>0.22620455676365964</v>
      </c>
      <c r="AH8" s="29">
        <v>0.24170682723264164</v>
      </c>
      <c r="AI8" s="29">
        <v>0.27627621319492185</v>
      </c>
      <c r="AJ8" s="29">
        <v>0.45644275401035139</v>
      </c>
      <c r="AK8" s="13">
        <v>4</v>
      </c>
      <c r="AL8" s="32">
        <v>0.14834687720206763</v>
      </c>
      <c r="AM8" s="32">
        <v>0.15185344064190748</v>
      </c>
      <c r="AN8" s="32">
        <v>0.15605949009699296</v>
      </c>
      <c r="AO8" s="32">
        <v>0.16388944056597496</v>
      </c>
      <c r="AP8" s="32">
        <v>0.21857274652825517</v>
      </c>
      <c r="AQ8" s="32">
        <v>0.39977608734368475</v>
      </c>
      <c r="AS8" s="42">
        <f>D8</f>
        <v>0.05</v>
      </c>
      <c r="AU8" s="37">
        <v>3</v>
      </c>
      <c r="AV8" s="38">
        <v>0.86383759853147601</v>
      </c>
      <c r="AW8" s="39">
        <v>12500</v>
      </c>
      <c r="AX8" s="40">
        <v>10797.96998164345</v>
      </c>
    </row>
    <row r="9" spans="1:50">
      <c r="A9" s="106"/>
      <c r="B9" s="97" t="s">
        <v>38</v>
      </c>
      <c r="C9" s="98" t="s">
        <v>21</v>
      </c>
      <c r="D9" s="99">
        <v>1</v>
      </c>
      <c r="E9" s="107"/>
      <c r="F9" s="68" t="s">
        <v>28</v>
      </c>
      <c r="G9" s="78" t="s">
        <v>59</v>
      </c>
      <c r="H9" s="79">
        <f>$D$5/H$7/$D$15</f>
        <v>2.2344456377142868E-2</v>
      </c>
      <c r="I9" s="79">
        <f>$D$5/I$7/$D$15</f>
        <v>2.2872625593057406E-2</v>
      </c>
      <c r="J9" s="79">
        <f>$D$5/J$7/$D$15</f>
        <v>2.3506153513171604E-2</v>
      </c>
      <c r="K9" s="79">
        <f>$D$5/K$7/$D$15</f>
        <v>2.4685524390328967E-2</v>
      </c>
      <c r="L9" s="64"/>
      <c r="M9" s="73"/>
      <c r="N9" s="109"/>
      <c r="O9" s="26"/>
      <c r="P9" s="13">
        <v>5</v>
      </c>
      <c r="Q9" s="29">
        <v>0</v>
      </c>
      <c r="R9" s="29">
        <v>0</v>
      </c>
      <c r="S9" s="29">
        <v>0</v>
      </c>
      <c r="T9" s="29">
        <v>0</v>
      </c>
      <c r="U9" s="30">
        <v>1.9274492639175942E-2</v>
      </c>
      <c r="V9" s="30">
        <v>3.5253623222547152E-2</v>
      </c>
      <c r="W9" s="13">
        <v>5</v>
      </c>
      <c r="X9" s="29">
        <v>0.15370904496252252</v>
      </c>
      <c r="Y9" s="29">
        <v>0.1890911530181289</v>
      </c>
      <c r="Z9" s="29">
        <v>0.24701507946601958</v>
      </c>
      <c r="AA9" s="29">
        <v>0.311822167870765</v>
      </c>
      <c r="AB9" s="31">
        <v>0.16868200293980751</v>
      </c>
      <c r="AC9" s="31">
        <v>0.19544876676283102</v>
      </c>
      <c r="AD9" s="13">
        <v>5</v>
      </c>
      <c r="AE9" s="29">
        <v>0.20739818386873429</v>
      </c>
      <c r="AF9" s="29">
        <v>0.21510378730857416</v>
      </c>
      <c r="AG9" s="29">
        <v>0.22620455676365964</v>
      </c>
      <c r="AH9" s="29">
        <v>0.24170682723264164</v>
      </c>
      <c r="AI9" s="29">
        <v>0.27627621319492179</v>
      </c>
      <c r="AJ9" s="29">
        <v>0.45644275401035139</v>
      </c>
      <c r="AK9" s="13">
        <v>5</v>
      </c>
      <c r="AL9" s="32">
        <v>0.14834687720206763</v>
      </c>
      <c r="AM9" s="32">
        <v>0.15185344064190748</v>
      </c>
      <c r="AN9" s="32">
        <v>0.15605949009699296</v>
      </c>
      <c r="AO9" s="32">
        <v>0.16388944056597496</v>
      </c>
      <c r="AP9" s="32">
        <v>0.21857274652825515</v>
      </c>
      <c r="AQ9" s="32">
        <v>0.39977608734368475</v>
      </c>
      <c r="AS9" s="15" t="s">
        <v>47</v>
      </c>
      <c r="AU9" s="37">
        <v>4</v>
      </c>
      <c r="AV9" s="38">
        <v>0.82270247479188197</v>
      </c>
      <c r="AW9" s="39">
        <v>12500</v>
      </c>
      <c r="AX9" s="40">
        <v>10283.780934898525</v>
      </c>
    </row>
    <row r="10" spans="1:50">
      <c r="A10" s="106"/>
      <c r="B10" s="90" t="s">
        <v>12</v>
      </c>
      <c r="C10" s="91" t="s">
        <v>65</v>
      </c>
      <c r="D10" s="95">
        <v>17600</v>
      </c>
      <c r="E10" s="107"/>
      <c r="F10" s="68" t="s">
        <v>29</v>
      </c>
      <c r="G10" s="78" t="s">
        <v>59</v>
      </c>
      <c r="H10" s="79">
        <f t="shared" ref="H10:M11" si="0">$D$4/H$8</f>
        <v>5.8195970324438455E-2</v>
      </c>
      <c r="I10" s="79">
        <f t="shared" si="0"/>
        <v>6.0111328247744511E-2</v>
      </c>
      <c r="J10" s="79">
        <f t="shared" si="0"/>
        <v>6.1336488697125928E-2</v>
      </c>
      <c r="K10" s="79">
        <f t="shared" si="0"/>
        <v>6.2829923857043585E-2</v>
      </c>
      <c r="L10" s="80">
        <f t="shared" si="0"/>
        <v>5.782347791752783E-2</v>
      </c>
      <c r="M10" s="81">
        <f t="shared" si="0"/>
        <v>0.10576086966764146</v>
      </c>
      <c r="N10" s="111"/>
      <c r="O10" s="43"/>
      <c r="P10" s="13">
        <v>6</v>
      </c>
      <c r="Q10" s="29">
        <v>0</v>
      </c>
      <c r="R10" s="29">
        <v>0</v>
      </c>
      <c r="S10" s="29">
        <v>0</v>
      </c>
      <c r="T10" s="29">
        <v>0</v>
      </c>
      <c r="U10" s="30">
        <v>1.9274492639175942E-2</v>
      </c>
      <c r="V10" s="30">
        <v>3.5253623222547152E-2</v>
      </c>
      <c r="W10" s="13">
        <v>6</v>
      </c>
      <c r="X10" s="29">
        <v>0.15370904496252252</v>
      </c>
      <c r="Y10" s="29">
        <v>0.1890911530181289</v>
      </c>
      <c r="Z10" s="29">
        <v>0.24701507946601958</v>
      </c>
      <c r="AA10" s="29">
        <v>0.311822167870765</v>
      </c>
      <c r="AB10" s="31">
        <v>0.16868200293980751</v>
      </c>
      <c r="AC10" s="31">
        <v>0.19544876676283102</v>
      </c>
      <c r="AD10" s="13">
        <v>6</v>
      </c>
      <c r="AE10" s="29">
        <v>0.20739818386873429</v>
      </c>
      <c r="AF10" s="29">
        <v>0.21510378730857416</v>
      </c>
      <c r="AG10" s="29">
        <v>0.22620455676365964</v>
      </c>
      <c r="AH10" s="29">
        <v>0.24170682723264164</v>
      </c>
      <c r="AI10" s="29">
        <v>0.27627621319492185</v>
      </c>
      <c r="AJ10" s="29">
        <v>0.45644275401035134</v>
      </c>
      <c r="AK10" s="13">
        <v>6</v>
      </c>
      <c r="AL10" s="32">
        <v>0.14834687720206763</v>
      </c>
      <c r="AM10" s="32">
        <v>0.15185344064190748</v>
      </c>
      <c r="AN10" s="32">
        <v>0.15605949009699296</v>
      </c>
      <c r="AO10" s="32">
        <v>0.16388944056597496</v>
      </c>
      <c r="AP10" s="32">
        <v>0.21857274652825517</v>
      </c>
      <c r="AQ10" s="32">
        <v>0.39977608734368469</v>
      </c>
      <c r="AS10" s="44">
        <f>1/(1+AS8)^AS6</f>
        <v>0.95238095238095233</v>
      </c>
      <c r="AU10" s="37">
        <v>5</v>
      </c>
      <c r="AV10" s="38">
        <v>0.78352616646845896</v>
      </c>
      <c r="AW10" s="39">
        <v>12500</v>
      </c>
      <c r="AX10" s="40">
        <v>9794.0770808557372</v>
      </c>
    </row>
    <row r="11" spans="1:50" ht="15.75">
      <c r="A11" s="106"/>
      <c r="B11" s="90" t="s">
        <v>11</v>
      </c>
      <c r="C11" s="91" t="s">
        <v>66</v>
      </c>
      <c r="D11" s="94">
        <v>8500</v>
      </c>
      <c r="E11" s="107"/>
      <c r="F11" s="68" t="s">
        <v>30</v>
      </c>
      <c r="G11" s="78" t="s">
        <v>60</v>
      </c>
      <c r="H11" s="80">
        <f>$D$13*(1+$D$16)/$D$15/H$7</f>
        <v>0.14834687720206763</v>
      </c>
      <c r="I11" s="80">
        <f>$D$13*(1+$D$16)/$D$15/I$7</f>
        <v>0.15185344064190748</v>
      </c>
      <c r="J11" s="80">
        <f>$D$13*(1+$D$16)/$D$15/J$7</f>
        <v>0.15605949009699296</v>
      </c>
      <c r="K11" s="80">
        <f>$D$13*(1+$D$16)/$D$15/K$7</f>
        <v>0.16388944056597496</v>
      </c>
      <c r="L11" s="64">
        <v>0</v>
      </c>
      <c r="M11" s="73">
        <v>0</v>
      </c>
      <c r="N11" s="109"/>
      <c r="O11" s="26"/>
      <c r="P11" s="13">
        <v>7</v>
      </c>
      <c r="Q11" s="29">
        <v>0</v>
      </c>
      <c r="R11" s="29">
        <v>0</v>
      </c>
      <c r="S11" s="29">
        <v>0</v>
      </c>
      <c r="T11" s="29">
        <v>0</v>
      </c>
      <c r="U11" s="30">
        <v>1.9274492639175942E-2</v>
      </c>
      <c r="V11" s="30">
        <v>3.5253623222547152E-2</v>
      </c>
      <c r="W11" s="13">
        <v>7</v>
      </c>
      <c r="X11" s="29">
        <v>0.15370904496252252</v>
      </c>
      <c r="Y11" s="29">
        <v>0.1890911530181289</v>
      </c>
      <c r="Z11" s="29">
        <v>0.24701507946601958</v>
      </c>
      <c r="AA11" s="29">
        <v>0.311822167870765</v>
      </c>
      <c r="AB11" s="31">
        <v>0.16868200293980751</v>
      </c>
      <c r="AC11" s="31">
        <v>0.19544876676283102</v>
      </c>
      <c r="AD11" s="13">
        <v>7</v>
      </c>
      <c r="AE11" s="29">
        <v>0.20739818386873429</v>
      </c>
      <c r="AF11" s="29">
        <v>0.21510378730857416</v>
      </c>
      <c r="AG11" s="29">
        <v>0.22620455676365964</v>
      </c>
      <c r="AH11" s="29">
        <v>0.24170682723264164</v>
      </c>
      <c r="AI11" s="29">
        <v>0.27627621319492185</v>
      </c>
      <c r="AJ11" s="29">
        <v>0.45644275401035139</v>
      </c>
      <c r="AK11" s="13">
        <v>7</v>
      </c>
      <c r="AL11" s="32">
        <v>0.14834687720206763</v>
      </c>
      <c r="AM11" s="32">
        <v>0.15185344064190748</v>
      </c>
      <c r="AN11" s="32">
        <v>0.15605949009699296</v>
      </c>
      <c r="AO11" s="32">
        <v>0.16388944056597496</v>
      </c>
      <c r="AP11" s="32">
        <v>0.21857274652825517</v>
      </c>
      <c r="AQ11" s="32">
        <v>0.39977608734368475</v>
      </c>
      <c r="AS11" s="15" t="s">
        <v>48</v>
      </c>
      <c r="AU11" s="37">
        <v>6</v>
      </c>
      <c r="AV11" s="38">
        <v>0.74621539663662761</v>
      </c>
      <c r="AW11" s="39">
        <v>12500</v>
      </c>
      <c r="AX11" s="40">
        <v>9327.6924579578445</v>
      </c>
    </row>
    <row r="12" spans="1:50" ht="15.75">
      <c r="A12" s="106"/>
      <c r="B12" s="90" t="s">
        <v>14</v>
      </c>
      <c r="C12" s="91" t="s">
        <v>67</v>
      </c>
      <c r="D12" s="94">
        <v>120</v>
      </c>
      <c r="E12" s="107"/>
      <c r="F12" s="68" t="s">
        <v>31</v>
      </c>
      <c r="G12" s="78" t="s">
        <v>60</v>
      </c>
      <c r="H12" s="80">
        <f t="shared" ref="H12:M13" si="1">$D$14/H$8</f>
        <v>0.21998076782637735</v>
      </c>
      <c r="I12" s="80">
        <f t="shared" si="1"/>
        <v>0.22722082077647426</v>
      </c>
      <c r="J12" s="80">
        <f t="shared" si="1"/>
        <v>0.23185192727513601</v>
      </c>
      <c r="K12" s="80">
        <f t="shared" si="1"/>
        <v>0.23749711217962471</v>
      </c>
      <c r="L12" s="80">
        <f t="shared" si="1"/>
        <v>0.21857274652825517</v>
      </c>
      <c r="M12" s="81">
        <f t="shared" si="1"/>
        <v>0.39977608734368475</v>
      </c>
      <c r="N12" s="111"/>
      <c r="O12" s="43"/>
      <c r="P12" s="13">
        <v>8</v>
      </c>
      <c r="Q12" s="29">
        <v>1.2030206484934139E-3</v>
      </c>
      <c r="R12" s="29">
        <v>0</v>
      </c>
      <c r="S12" s="29">
        <v>0</v>
      </c>
      <c r="T12" s="29">
        <v>0</v>
      </c>
      <c r="U12" s="30">
        <v>1.9274492639175942E-2</v>
      </c>
      <c r="V12" s="30">
        <v>3.5253623222547152E-2</v>
      </c>
      <c r="W12" s="13">
        <v>8</v>
      </c>
      <c r="X12" s="29">
        <v>0.15535122495247108</v>
      </c>
      <c r="Y12" s="29">
        <v>0.1890911530181289</v>
      </c>
      <c r="Z12" s="29">
        <v>0.24701507946601958</v>
      </c>
      <c r="AA12" s="29">
        <v>0.311822167870765</v>
      </c>
      <c r="AB12" s="31">
        <v>0.16868200293980751</v>
      </c>
      <c r="AC12" s="31">
        <v>0.19544876676283102</v>
      </c>
      <c r="AD12" s="13">
        <v>8</v>
      </c>
      <c r="AE12" s="29">
        <v>0.21184060741142285</v>
      </c>
      <c r="AF12" s="29">
        <v>0.21510378730857416</v>
      </c>
      <c r="AG12" s="29">
        <v>0.22620455676365964</v>
      </c>
      <c r="AH12" s="29">
        <v>0.24170682723264164</v>
      </c>
      <c r="AI12" s="29">
        <v>0.27627621319492185</v>
      </c>
      <c r="AJ12" s="29">
        <v>0.45644275401035139</v>
      </c>
      <c r="AK12" s="13">
        <v>8</v>
      </c>
      <c r="AL12" s="32">
        <v>0.15278930074475619</v>
      </c>
      <c r="AM12" s="32">
        <v>0.15185344064190748</v>
      </c>
      <c r="AN12" s="32">
        <v>0.15605949009699296</v>
      </c>
      <c r="AO12" s="32">
        <v>0.16388944056597496</v>
      </c>
      <c r="AP12" s="32">
        <v>0.21857274652825517</v>
      </c>
      <c r="AQ12" s="32">
        <v>0.39977608734368475</v>
      </c>
      <c r="AS12" s="13">
        <f>150000/12</f>
        <v>12500</v>
      </c>
      <c r="AU12" s="37">
        <v>7</v>
      </c>
      <c r="AV12" s="38">
        <v>0.71068133013012147</v>
      </c>
      <c r="AW12" s="39">
        <v>12500</v>
      </c>
      <c r="AX12" s="40">
        <v>8883.5166266265187</v>
      </c>
    </row>
    <row r="13" spans="1:50" ht="15.75">
      <c r="A13" s="106"/>
      <c r="B13" s="90" t="s">
        <v>25</v>
      </c>
      <c r="C13" s="91" t="s">
        <v>67</v>
      </c>
      <c r="D13" s="94">
        <v>0.67</v>
      </c>
      <c r="E13" s="107"/>
      <c r="F13" s="68" t="s">
        <v>7</v>
      </c>
      <c r="G13" s="78" t="s">
        <v>61</v>
      </c>
      <c r="H13" s="80">
        <f>IF($D9&lt;=H5,0,1/H8*($D9-H5)/$D9)</f>
        <v>0</v>
      </c>
      <c r="I13" s="80">
        <f>IF($D9&lt;=I5,0,1/I8*($D9-I5)/$D9)</f>
        <v>0</v>
      </c>
      <c r="J13" s="80">
        <f>IF($D9&lt;=J5,0,1/J8*($D9-J5)/$D9)</f>
        <v>0</v>
      </c>
      <c r="K13" s="80">
        <f>IF($D9&lt;=K5,0,1/K8*($D9-K5)/$D9)</f>
        <v>0</v>
      </c>
      <c r="L13" s="80">
        <f>IF($D9&lt;=L5,0,1/L8*($D9-L5)/$D9)</f>
        <v>1.9274492639175942E-2</v>
      </c>
      <c r="M13" s="81">
        <f>IF($D9&lt;=M5,0,1/M8*($D9-M5)/$D9)</f>
        <v>3.5253623222547152E-2</v>
      </c>
      <c r="N13" s="109"/>
      <c r="O13" s="26"/>
      <c r="P13" s="13">
        <v>9</v>
      </c>
      <c r="Q13" s="29">
        <v>3.2247579958622364E-3</v>
      </c>
      <c r="R13" s="29">
        <v>0</v>
      </c>
      <c r="S13" s="29">
        <v>0</v>
      </c>
      <c r="T13" s="29">
        <v>0</v>
      </c>
      <c r="U13" s="30">
        <v>1.9274492639175942E-2</v>
      </c>
      <c r="V13" s="30">
        <v>3.5253623222547152E-2</v>
      </c>
      <c r="W13" s="13">
        <v>9</v>
      </c>
      <c r="X13" s="29">
        <v>0.15811099189490768</v>
      </c>
      <c r="Y13" s="29">
        <v>0.1890911530181289</v>
      </c>
      <c r="Z13" s="29">
        <v>0.24701507946601958</v>
      </c>
      <c r="AA13" s="29">
        <v>0.311822167870765</v>
      </c>
      <c r="AB13" s="31">
        <v>0.16868200293980751</v>
      </c>
      <c r="AC13" s="31">
        <v>0.19544876676283102</v>
      </c>
      <c r="AD13" s="13">
        <v>9</v>
      </c>
      <c r="AE13" s="29">
        <v>0.21930632597604743</v>
      </c>
      <c r="AF13" s="29">
        <v>0.21510378730857416</v>
      </c>
      <c r="AG13" s="29">
        <v>0.22620455676365964</v>
      </c>
      <c r="AH13" s="29">
        <v>0.24170682723264164</v>
      </c>
      <c r="AI13" s="29">
        <v>0.27627621319492185</v>
      </c>
      <c r="AJ13" s="29">
        <v>0.45644275401035139</v>
      </c>
      <c r="AK13" s="13">
        <v>9</v>
      </c>
      <c r="AL13" s="32">
        <v>0.16025501930938077</v>
      </c>
      <c r="AM13" s="32">
        <v>0.15185344064190748</v>
      </c>
      <c r="AN13" s="32">
        <v>0.15605949009699296</v>
      </c>
      <c r="AO13" s="32">
        <v>0.16388944056597496</v>
      </c>
      <c r="AP13" s="32">
        <v>0.21857274652825517</v>
      </c>
      <c r="AQ13" s="32">
        <v>0.39977608734368475</v>
      </c>
      <c r="AS13" s="45" t="s">
        <v>53</v>
      </c>
      <c r="AU13" s="37">
        <v>8</v>
      </c>
      <c r="AV13" s="38">
        <v>0.67683936202868722</v>
      </c>
      <c r="AW13" s="39">
        <v>12500</v>
      </c>
      <c r="AX13" s="40">
        <v>8460.4920253585897</v>
      </c>
    </row>
    <row r="14" spans="1:50" ht="15.75">
      <c r="A14" s="106"/>
      <c r="B14" s="90" t="s">
        <v>24</v>
      </c>
      <c r="C14" s="91" t="s">
        <v>68</v>
      </c>
      <c r="D14" s="94">
        <v>11.34</v>
      </c>
      <c r="E14" s="107"/>
      <c r="F14" s="68" t="s">
        <v>39</v>
      </c>
      <c r="G14" s="78" t="s">
        <v>60</v>
      </c>
      <c r="H14" s="80">
        <f>IF($D9&lt;=H5,H11,(H11*H5+($D9-H5)*H12)/$D9)</f>
        <v>0.14834687720206763</v>
      </c>
      <c r="I14" s="80">
        <f>IF($D9&lt;=I5,I11,(I11*I5+($D9-I5)*I12)/$D9)</f>
        <v>0.15185344064190748</v>
      </c>
      <c r="J14" s="80">
        <f>IF($D9&lt;=J5,J11,(J11*J5+($D9-J5)*J12)/$D9)</f>
        <v>0.15605949009699296</v>
      </c>
      <c r="K14" s="80">
        <f>IF($D9&lt;=K5,K11,(K11*K5+($D9-K5)*K12)/$D9)</f>
        <v>0.16388944056597496</v>
      </c>
      <c r="L14" s="80">
        <f>IF($D9&lt;=L5,L11,(L11*L5+($D9-L5)*L12)/$D9)</f>
        <v>0.21857274652825517</v>
      </c>
      <c r="M14" s="81">
        <f>IF($D9&lt;=M5,M11,(M11*M5+($D9-M5)*M12)/$D9)</f>
        <v>0.39977608734368475</v>
      </c>
      <c r="N14" s="109"/>
      <c r="O14" s="46"/>
      <c r="P14" s="13">
        <v>10</v>
      </c>
      <c r="Q14" s="29">
        <v>4.8421478737572946E-3</v>
      </c>
      <c r="R14" s="29">
        <v>0</v>
      </c>
      <c r="S14" s="29">
        <v>0</v>
      </c>
      <c r="T14" s="29">
        <v>0</v>
      </c>
      <c r="U14" s="30">
        <v>1.9274492639175942E-2</v>
      </c>
      <c r="V14" s="30">
        <v>3.5253623222547152E-2</v>
      </c>
      <c r="W14" s="13">
        <v>10</v>
      </c>
      <c r="X14" s="29">
        <v>0.16031880544885696</v>
      </c>
      <c r="Y14" s="29">
        <v>0.1890911530181289</v>
      </c>
      <c r="Z14" s="29">
        <v>0.24701507946601958</v>
      </c>
      <c r="AA14" s="29">
        <v>0.311822167870765</v>
      </c>
      <c r="AB14" s="31">
        <v>0.16868200293980751</v>
      </c>
      <c r="AC14" s="31">
        <v>0.19544876676283102</v>
      </c>
      <c r="AD14" s="13">
        <v>10</v>
      </c>
      <c r="AE14" s="29">
        <v>0.22527890082774707</v>
      </c>
      <c r="AF14" s="29">
        <v>0.21510378730857416</v>
      </c>
      <c r="AG14" s="29">
        <v>0.22620455676365964</v>
      </c>
      <c r="AH14" s="29">
        <v>0.24170682723264164</v>
      </c>
      <c r="AI14" s="29">
        <v>0.27627621319492179</v>
      </c>
      <c r="AJ14" s="29">
        <v>0.45644275401035139</v>
      </c>
      <c r="AK14" s="13">
        <v>10</v>
      </c>
      <c r="AL14" s="32">
        <v>0.16622759416108041</v>
      </c>
      <c r="AM14" s="32">
        <v>0.15185344064190748</v>
      </c>
      <c r="AN14" s="32">
        <v>0.15605949009699296</v>
      </c>
      <c r="AO14" s="32">
        <v>0.16388944056597496</v>
      </c>
      <c r="AP14" s="32">
        <v>0.21857274652825515</v>
      </c>
      <c r="AQ14" s="32">
        <v>0.39977608734368475</v>
      </c>
      <c r="AS14" s="47">
        <f>AS10*AS12</f>
        <v>11904.761904761905</v>
      </c>
      <c r="AU14" s="37">
        <v>9</v>
      </c>
      <c r="AV14" s="38">
        <v>0.64460891621779726</v>
      </c>
      <c r="AW14" s="39">
        <v>12500</v>
      </c>
      <c r="AX14" s="40">
        <v>8057.6114527224654</v>
      </c>
    </row>
    <row r="15" spans="1:50">
      <c r="A15" s="106"/>
      <c r="B15" s="90" t="s">
        <v>16</v>
      </c>
      <c r="C15" s="89" t="s">
        <v>15</v>
      </c>
      <c r="D15" s="96">
        <v>0.88</v>
      </c>
      <c r="E15" s="107"/>
      <c r="F15" s="68" t="s">
        <v>40</v>
      </c>
      <c r="G15" s="78" t="s">
        <v>59</v>
      </c>
      <c r="H15" s="80">
        <f>(IF($D9&lt;=H5,H9+IF($D9&lt;=H5,H11,(H11*H5+($D9-H5)*H12)/$D9)*$D$7/1000,(H5*H9+($D9-H5)*H10)/$D9+IF($D9&lt;=H5,H11,(H11*H5+($D9-H5)*H12)/$D9)*$D$7/1000)*$AX$18+($D$10+$D$6*H4*(1+$D$17*$AV$11))+$D$7/1000*($D$11+$D$12*H4))/$AW$18</f>
        <v>0.15370904496252252</v>
      </c>
      <c r="I15" s="80">
        <f>(IF($D9&lt;=I5,I9+IF($D9&lt;=I5,I11,(I11*I5+($D9-I5)*I12)/$D9)*$D$7/1000,(I5*I9+($D9-I5)*I10)/$D9+IF($D9&lt;=I5,I11,(I11*I5+($D9-I5)*I12)/$D9)*$D$7/1000)*$AX$18+($D$10+$D$6*I4*(1+$D$17*$AV$11))+$D$7/1000*($D$11+$D$12*I4))/$AW$18</f>
        <v>0.1890911530181289</v>
      </c>
      <c r="J15" s="80">
        <f>(IF($D9&lt;=J5,J9+IF($D9&lt;=J5,J11,(J11*J5+($D9-J5)*J12)/$D9)*$D$7/1000,(J5*J9+($D9-J5)*J10)/$D9+IF($D9&lt;=J5,J11,(J11*J5+($D9-J5)*J12)/$D9)*$D$7/1000)*$AX$18+($D$10+$D$6*J4*(1+$D$17*$AV$11))+$D$7/1000*($D$11+$D$12*J4))/$AW$18</f>
        <v>0.24701507946601958</v>
      </c>
      <c r="K15" s="80">
        <f>(IF($D9&lt;=K5,K9+IF($D9&lt;=K5,K11,(K11*K5+($D9-K5)*K12)/$D9)*$D$7/1000,(K5*K9+($D9-K5)*K10)/$D9+IF($D9&lt;=K5,K11,(K11*K5+($D9-K5)*K12)/$D9)*$D$7/1000)*$AX$18+($D$10+$D$6*K4*(1+$D$17*$AV$11))+$D$7/1000*($D$11+$D$12*K4))/$AW$18</f>
        <v>0.311822167870765</v>
      </c>
      <c r="L15" s="80">
        <f>(IF($D9&lt;=L5,L9+IF($D9&lt;=L5,L11,(L11*L5+($D9-L5)*L12)/$D9)*$D$7/1000,(L5*L9+($D9-L5)*L10)/$D9+IF($D9&lt;=L5,L11,(L11*L5+($D9-L5)*L12)/$D9)*$D$7/1000)*$AX$18+($D$10+$D$6*L4*(1+$D$17*$AV$11))+$D$7/1000*($D$11+$D$12*L4))/$AW$18</f>
        <v>0.16868200293980751</v>
      </c>
      <c r="M15" s="81">
        <f>(IF($D9&lt;=M5,M9+IF($D9&lt;=M5,M11,(M11*M5+($D9-M5)*M12)/$D9)*$D$7/1000,(M5*M9+($D9-M5)*M10)/$D9+IF($D9&lt;=M5,M11,(M11*M5+($D9-M5)*M12)/$D9)*$D$7/1000)*$AX$18+($D$10+$D$6*M4*(1+$D$17*$AV$11))+$D$7/1000*($D$11+$D$12*M4))/$AW$18</f>
        <v>0.19544876676283102</v>
      </c>
      <c r="N15" s="109"/>
      <c r="O15" s="46"/>
      <c r="P15" s="13">
        <v>11</v>
      </c>
      <c r="Q15" s="29">
        <v>6.1654668647623421E-3</v>
      </c>
      <c r="R15" s="29">
        <v>0</v>
      </c>
      <c r="S15" s="29">
        <v>0</v>
      </c>
      <c r="T15" s="29">
        <v>0</v>
      </c>
      <c r="U15" s="30">
        <v>1.9274492639175942E-2</v>
      </c>
      <c r="V15" s="30">
        <v>3.5253623222547152E-2</v>
      </c>
      <c r="W15" s="13">
        <v>11</v>
      </c>
      <c r="X15" s="29">
        <v>0.16212519835663367</v>
      </c>
      <c r="Y15" s="29">
        <v>0.1890911530181289</v>
      </c>
      <c r="Z15" s="29">
        <v>0.24701507946601958</v>
      </c>
      <c r="AA15" s="29">
        <v>0.311822167870765</v>
      </c>
      <c r="AB15" s="31">
        <v>0.16868200293980753</v>
      </c>
      <c r="AC15" s="31">
        <v>0.19544876676283102</v>
      </c>
      <c r="AD15" s="13">
        <v>11</v>
      </c>
      <c r="AE15" s="29">
        <v>0.23016555297913771</v>
      </c>
      <c r="AF15" s="29">
        <v>0.21510378730857416</v>
      </c>
      <c r="AG15" s="29">
        <v>0.22620455676365964</v>
      </c>
      <c r="AH15" s="29">
        <v>0.24170682723264164</v>
      </c>
      <c r="AI15" s="29">
        <v>0.27627621319492185</v>
      </c>
      <c r="AJ15" s="29">
        <v>0.45644275401035139</v>
      </c>
      <c r="AK15" s="13">
        <v>11</v>
      </c>
      <c r="AL15" s="32">
        <v>0.17111424631247105</v>
      </c>
      <c r="AM15" s="32">
        <v>0.15185344064190748</v>
      </c>
      <c r="AN15" s="32">
        <v>0.15605949009699296</v>
      </c>
      <c r="AO15" s="32">
        <v>0.16388944056597496</v>
      </c>
      <c r="AP15" s="32">
        <v>0.21857274652825517</v>
      </c>
      <c r="AQ15" s="32">
        <v>0.39977608734368475</v>
      </c>
      <c r="AU15" s="37">
        <v>10</v>
      </c>
      <c r="AV15" s="38">
        <v>0.61391325354075932</v>
      </c>
      <c r="AW15" s="39">
        <v>12500</v>
      </c>
      <c r="AX15" s="40">
        <v>7673.9156692594916</v>
      </c>
    </row>
    <row r="16" spans="1:50" ht="16.5" thickBot="1">
      <c r="A16" s="106"/>
      <c r="B16" s="90" t="s">
        <v>17</v>
      </c>
      <c r="C16" s="89" t="s">
        <v>15</v>
      </c>
      <c r="D16" s="96">
        <v>0.09</v>
      </c>
      <c r="E16" s="107"/>
      <c r="F16" s="82" t="s">
        <v>41</v>
      </c>
      <c r="G16" s="83" t="s">
        <v>60</v>
      </c>
      <c r="H16" s="84">
        <f>IF($D9&lt;=H$5,H$11,(H$11*H$5+($D9-H$5)*H$12)/$D9)+($D$11+$D$12*H$4*($D$17+1))/$AW$18</f>
        <v>0.20739818386873429</v>
      </c>
      <c r="I16" s="84">
        <f>IF($D9&lt;=I$5,I$11,(I$11*I$5+($D9-I$5)*I$12)/$D9)+($D$11+$D$12*I$4*($D$17+1))/$AW$18</f>
        <v>0.21510378730857416</v>
      </c>
      <c r="J16" s="84">
        <f>IF($D9&lt;=J$5,J$11,(J$11*J$5+($D9-J$5)*J$12)/$D9)+($D$11+$D$12*J$4*($D$17+1))/$AW$18</f>
        <v>0.22620455676365964</v>
      </c>
      <c r="K16" s="84">
        <f>IF($D9&lt;=K$5,K$11,(K$11*K$5+($D9-K$5)*K$12)/$D9)+($D$11+$D$12*K$4*($D$17+1))/$AW$18</f>
        <v>0.24170682723264164</v>
      </c>
      <c r="L16" s="84">
        <f>IF($D9&lt;=L$5,L$11,(L$11*L$5+($D9-L$5)*L$12)/$D9)+($D$11+$D$12*L$4*($D$17+1))/$AW$18</f>
        <v>0.27627621319492185</v>
      </c>
      <c r="M16" s="85">
        <f>IF($D9&lt;=M$5,M$11,(M$11*M$5+($D9-M$5)*M$12)/$D9)+($D$11+$D$12*M$4*($D$17+1))/$AW$18</f>
        <v>0.45644275401035139</v>
      </c>
      <c r="N16" s="109"/>
      <c r="O16" s="46"/>
      <c r="P16" s="13">
        <v>12</v>
      </c>
      <c r="Q16" s="29">
        <v>7.2682326905998823E-3</v>
      </c>
      <c r="R16" s="29">
        <v>0</v>
      </c>
      <c r="S16" s="29">
        <v>0</v>
      </c>
      <c r="T16" s="29">
        <v>0</v>
      </c>
      <c r="U16" s="30">
        <v>1.9274492639175942E-2</v>
      </c>
      <c r="V16" s="30">
        <v>3.5253623222547152E-2</v>
      </c>
      <c r="W16" s="13">
        <v>12</v>
      </c>
      <c r="X16" s="29">
        <v>0.16363052577978088</v>
      </c>
      <c r="Y16" s="29">
        <v>0.1890911530181289</v>
      </c>
      <c r="Z16" s="29">
        <v>0.24701507946601958</v>
      </c>
      <c r="AA16" s="29">
        <v>0.311822167870765</v>
      </c>
      <c r="AB16" s="31">
        <v>0.16868200293980751</v>
      </c>
      <c r="AC16" s="31">
        <v>0.19544876676283102</v>
      </c>
      <c r="AD16" s="13">
        <v>12</v>
      </c>
      <c r="AE16" s="29">
        <v>0.23423776310529659</v>
      </c>
      <c r="AF16" s="29">
        <v>0.21510378730857416</v>
      </c>
      <c r="AG16" s="29">
        <v>0.22620455676365964</v>
      </c>
      <c r="AH16" s="29">
        <v>0.24170682723264164</v>
      </c>
      <c r="AI16" s="29">
        <v>0.27627621319492185</v>
      </c>
      <c r="AJ16" s="29">
        <v>0.45644275401035134</v>
      </c>
      <c r="AK16" s="13">
        <v>12</v>
      </c>
      <c r="AL16" s="32">
        <v>0.17518645643862993</v>
      </c>
      <c r="AM16" s="32">
        <v>0.15185344064190748</v>
      </c>
      <c r="AN16" s="32">
        <v>0.15605949009699296</v>
      </c>
      <c r="AO16" s="32">
        <v>0.16388944056597496</v>
      </c>
      <c r="AP16" s="32">
        <v>0.21857274652825517</v>
      </c>
      <c r="AQ16" s="32">
        <v>0.39977608734368469</v>
      </c>
      <c r="AU16" s="37">
        <v>11</v>
      </c>
      <c r="AV16" s="38">
        <v>0.5846792890864374</v>
      </c>
      <c r="AW16" s="39">
        <v>12500</v>
      </c>
      <c r="AX16" s="40">
        <v>7308.4911135804678</v>
      </c>
    </row>
    <row r="17" spans="1:50" ht="13.5" thickBot="1">
      <c r="A17" s="106"/>
      <c r="B17" s="90" t="s">
        <v>70</v>
      </c>
      <c r="C17" s="89" t="s">
        <v>50</v>
      </c>
      <c r="D17" s="94">
        <v>0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9"/>
      <c r="O17" s="46"/>
      <c r="P17" s="13">
        <v>13</v>
      </c>
      <c r="Q17" s="29">
        <v>8.2013422355393384E-3</v>
      </c>
      <c r="R17" s="29">
        <v>0</v>
      </c>
      <c r="S17" s="29">
        <v>0</v>
      </c>
      <c r="T17" s="29">
        <v>0</v>
      </c>
      <c r="U17" s="30">
        <v>1.9274492639175942E-2</v>
      </c>
      <c r="V17" s="30">
        <v>3.5253623222547152E-2</v>
      </c>
      <c r="W17" s="13">
        <v>13</v>
      </c>
      <c r="X17" s="29">
        <v>0.16490426436859779</v>
      </c>
      <c r="Y17" s="29">
        <v>0.1890911530181289</v>
      </c>
      <c r="Z17" s="29">
        <v>0.24701507946601958</v>
      </c>
      <c r="AA17" s="29">
        <v>0.311822167870765</v>
      </c>
      <c r="AB17" s="31">
        <v>0.16868200293980751</v>
      </c>
      <c r="AC17" s="31">
        <v>0.19544876676283102</v>
      </c>
      <c r="AD17" s="13">
        <v>13</v>
      </c>
      <c r="AE17" s="29">
        <v>0.23768347936589254</v>
      </c>
      <c r="AF17" s="29">
        <v>0.21510378730857416</v>
      </c>
      <c r="AG17" s="29">
        <v>0.22620455676365964</v>
      </c>
      <c r="AH17" s="29">
        <v>0.24170682723264164</v>
      </c>
      <c r="AI17" s="29">
        <v>0.27627621319492185</v>
      </c>
      <c r="AJ17" s="29">
        <v>0.45644275401035139</v>
      </c>
      <c r="AK17" s="13">
        <v>13</v>
      </c>
      <c r="AL17" s="32">
        <v>0.17863217269922588</v>
      </c>
      <c r="AM17" s="32">
        <v>0.15185344064190748</v>
      </c>
      <c r="AN17" s="32">
        <v>0.15605949009699296</v>
      </c>
      <c r="AO17" s="32">
        <v>0.16388944056597496</v>
      </c>
      <c r="AP17" s="32">
        <v>0.21857274652825517</v>
      </c>
      <c r="AQ17" s="32">
        <v>0.39977608734368475</v>
      </c>
      <c r="AU17" s="48">
        <v>12</v>
      </c>
      <c r="AV17" s="38">
        <v>0.5568374181775595</v>
      </c>
      <c r="AW17" s="49">
        <v>12500</v>
      </c>
      <c r="AX17" s="50">
        <v>6960.467727219494</v>
      </c>
    </row>
    <row r="18" spans="1:50">
      <c r="A18" s="106"/>
      <c r="B18" s="93" t="s">
        <v>55</v>
      </c>
      <c r="C18" s="89" t="s">
        <v>15</v>
      </c>
      <c r="D18" s="96">
        <v>0.5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12"/>
      <c r="P18" s="13">
        <v>14</v>
      </c>
      <c r="Q18" s="29">
        <v>9.001150416916015E-3</v>
      </c>
      <c r="R18" s="29">
        <v>0</v>
      </c>
      <c r="S18" s="29">
        <v>0</v>
      </c>
      <c r="T18" s="29">
        <v>0</v>
      </c>
      <c r="U18" s="30">
        <v>1.9274492639175942E-2</v>
      </c>
      <c r="V18" s="30">
        <v>3.5253623222547152E-2</v>
      </c>
      <c r="W18" s="13">
        <v>14</v>
      </c>
      <c r="X18" s="29">
        <v>0.1659960403018694</v>
      </c>
      <c r="Y18" s="29">
        <v>0.1890911530181289</v>
      </c>
      <c r="Z18" s="29">
        <v>0.24701507946601958</v>
      </c>
      <c r="AA18" s="29">
        <v>0.311822167870765</v>
      </c>
      <c r="AB18" s="31">
        <v>0.16868200293980751</v>
      </c>
      <c r="AC18" s="31">
        <v>0.19544876676283102</v>
      </c>
      <c r="AD18" s="13">
        <v>14</v>
      </c>
      <c r="AE18" s="29">
        <v>0.24063695044640335</v>
      </c>
      <c r="AF18" s="29">
        <v>0.21510378730857416</v>
      </c>
      <c r="AG18" s="29">
        <v>0.22620455676365964</v>
      </c>
      <c r="AH18" s="29">
        <v>0.24170682723264164</v>
      </c>
      <c r="AI18" s="29">
        <v>0.27627621319492185</v>
      </c>
      <c r="AJ18" s="29">
        <v>0.45644275401035139</v>
      </c>
      <c r="AK18" s="13">
        <v>14</v>
      </c>
      <c r="AL18" s="32">
        <v>0.18158564377973668</v>
      </c>
      <c r="AM18" s="32">
        <v>0.15185344064190748</v>
      </c>
      <c r="AN18" s="32">
        <v>0.15605949009699296</v>
      </c>
      <c r="AO18" s="32">
        <v>0.16388944056597496</v>
      </c>
      <c r="AP18" s="32">
        <v>0.21857274652825517</v>
      </c>
      <c r="AQ18" s="32">
        <v>0.39977608734368475</v>
      </c>
      <c r="AU18" s="51"/>
      <c r="AV18" s="52"/>
      <c r="AW18" s="15">
        <f>SUM(AW6:AW17)</f>
        <v>150000</v>
      </c>
      <c r="AX18" s="53">
        <f>SUM(AX6:AX17)</f>
        <v>110790.64545561011</v>
      </c>
    </row>
    <row r="19" spans="1:50" ht="13.5" thickBot="1">
      <c r="A19" s="106"/>
      <c r="B19" s="100" t="s">
        <v>56</v>
      </c>
      <c r="C19" s="101" t="s">
        <v>69</v>
      </c>
      <c r="D19" s="102">
        <v>100</v>
      </c>
      <c r="E19" s="107"/>
      <c r="F19" s="107"/>
      <c r="G19" s="107"/>
      <c r="H19" s="107"/>
      <c r="I19" s="107"/>
      <c r="J19" s="107"/>
      <c r="K19" s="107"/>
      <c r="L19" s="107"/>
      <c r="M19" s="107"/>
      <c r="N19" s="112"/>
      <c r="P19" s="13">
        <v>15</v>
      </c>
      <c r="Q19" s="29">
        <v>9.6943175074424692E-3</v>
      </c>
      <c r="R19" s="29">
        <v>0</v>
      </c>
      <c r="S19" s="29">
        <v>0</v>
      </c>
      <c r="T19" s="29">
        <v>0</v>
      </c>
      <c r="U19" s="30">
        <v>1.9274492639175942E-2</v>
      </c>
      <c r="V19" s="30">
        <v>3.5253623222547152E-2</v>
      </c>
      <c r="W19" s="13">
        <v>15</v>
      </c>
      <c r="X19" s="29">
        <v>0.1669422461107048</v>
      </c>
      <c r="Y19" s="29">
        <v>0.1890911530181289</v>
      </c>
      <c r="Z19" s="29">
        <v>0.24701507946601958</v>
      </c>
      <c r="AA19" s="29">
        <v>0.311822167870765</v>
      </c>
      <c r="AB19" s="31">
        <v>0.16868200293980751</v>
      </c>
      <c r="AC19" s="31">
        <v>0.19544876676283102</v>
      </c>
      <c r="AD19" s="13">
        <v>15</v>
      </c>
      <c r="AE19" s="29">
        <v>0.24319662538284603</v>
      </c>
      <c r="AF19" s="29">
        <v>0.21510378730857416</v>
      </c>
      <c r="AG19" s="29">
        <v>0.22620455676365964</v>
      </c>
      <c r="AH19" s="29">
        <v>0.24170682723264164</v>
      </c>
      <c r="AI19" s="29">
        <v>0.27627621319492185</v>
      </c>
      <c r="AJ19" s="29">
        <v>0.45644275401035139</v>
      </c>
      <c r="AK19" s="13">
        <v>15</v>
      </c>
      <c r="AL19" s="32">
        <v>0.18414531871617937</v>
      </c>
      <c r="AM19" s="32">
        <v>0.15185344064190748</v>
      </c>
      <c r="AN19" s="32">
        <v>0.15605949009699296</v>
      </c>
      <c r="AO19" s="32">
        <v>0.16388944056597496</v>
      </c>
      <c r="AP19" s="32">
        <v>0.21857274652825517</v>
      </c>
      <c r="AQ19" s="32">
        <v>0.39977608734368475</v>
      </c>
    </row>
    <row r="20" spans="1:50">
      <c r="A20" s="106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2"/>
      <c r="P20" s="13">
        <v>16</v>
      </c>
      <c r="Q20" s="29">
        <v>1.0300838711653115E-2</v>
      </c>
      <c r="R20" s="29">
        <v>0</v>
      </c>
      <c r="S20" s="29">
        <v>0</v>
      </c>
      <c r="T20" s="29">
        <v>0</v>
      </c>
      <c r="U20" s="30">
        <v>1.9274492639175942E-2</v>
      </c>
      <c r="V20" s="30">
        <v>3.5253623222547152E-2</v>
      </c>
      <c r="W20" s="13">
        <v>16</v>
      </c>
      <c r="X20" s="29">
        <v>0.16777017619343576</v>
      </c>
      <c r="Y20" s="29">
        <v>0.1890911530181289</v>
      </c>
      <c r="Z20" s="29">
        <v>0.24701507946601958</v>
      </c>
      <c r="AA20" s="29">
        <v>0.311822167870765</v>
      </c>
      <c r="AB20" s="31">
        <v>0.16868200293980751</v>
      </c>
      <c r="AC20" s="31">
        <v>0.19544876676283102</v>
      </c>
      <c r="AD20" s="13">
        <v>16</v>
      </c>
      <c r="AE20" s="29">
        <v>0.24543634095223341</v>
      </c>
      <c r="AF20" s="29">
        <v>0.21510378730857416</v>
      </c>
      <c r="AG20" s="29">
        <v>0.22620455676365964</v>
      </c>
      <c r="AH20" s="29">
        <v>0.24170682723264164</v>
      </c>
      <c r="AI20" s="29">
        <v>0.27627621319492185</v>
      </c>
      <c r="AJ20" s="29">
        <v>0.45644275401035139</v>
      </c>
      <c r="AK20" s="13">
        <v>16</v>
      </c>
      <c r="AL20" s="32">
        <v>0.18638503428556674</v>
      </c>
      <c r="AM20" s="32">
        <v>0.15185344064190748</v>
      </c>
      <c r="AN20" s="32">
        <v>0.15605949009699296</v>
      </c>
      <c r="AO20" s="32">
        <v>0.16388944056597496</v>
      </c>
      <c r="AP20" s="32">
        <v>0.21857274652825517</v>
      </c>
      <c r="AQ20" s="32">
        <v>0.39977608734368475</v>
      </c>
    </row>
    <row r="21" spans="1:50">
      <c r="A21" s="106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2"/>
      <c r="P21" s="13">
        <v>17</v>
      </c>
      <c r="Q21" s="29">
        <v>1.0836004480074274E-2</v>
      </c>
      <c r="R21" s="29">
        <v>0</v>
      </c>
      <c r="S21" s="29">
        <v>0</v>
      </c>
      <c r="T21" s="29">
        <v>0</v>
      </c>
      <c r="U21" s="30">
        <v>1.9274492639175942E-2</v>
      </c>
      <c r="V21" s="30">
        <v>3.5253623222547152E-2</v>
      </c>
      <c r="W21" s="13">
        <v>17</v>
      </c>
      <c r="X21" s="29">
        <v>0.16850070273702192</v>
      </c>
      <c r="Y21" s="29">
        <v>0.1890911530181289</v>
      </c>
      <c r="Z21" s="29">
        <v>0.24701507946601958</v>
      </c>
      <c r="AA21" s="29">
        <v>0.311822167870765</v>
      </c>
      <c r="AB21" s="31">
        <v>0.16868200293980751</v>
      </c>
      <c r="AC21" s="31">
        <v>0.19544876676283102</v>
      </c>
      <c r="AD21" s="13">
        <v>17</v>
      </c>
      <c r="AE21" s="29">
        <v>0.24741256057228111</v>
      </c>
      <c r="AF21" s="29">
        <v>0.21510378730857416</v>
      </c>
      <c r="AG21" s="29">
        <v>0.22620455676365964</v>
      </c>
      <c r="AH21" s="29">
        <v>0.24170682723264164</v>
      </c>
      <c r="AI21" s="29">
        <v>0.27627621319492185</v>
      </c>
      <c r="AJ21" s="29">
        <v>0.45644275401035139</v>
      </c>
      <c r="AK21" s="13">
        <v>17</v>
      </c>
      <c r="AL21" s="32">
        <v>0.18836125390561445</v>
      </c>
      <c r="AM21" s="32">
        <v>0.15185344064190748</v>
      </c>
      <c r="AN21" s="32">
        <v>0.15605949009699296</v>
      </c>
      <c r="AO21" s="32">
        <v>0.16388944056597496</v>
      </c>
      <c r="AP21" s="32">
        <v>0.21857274652825517</v>
      </c>
      <c r="AQ21" s="32">
        <v>0.39977608734368475</v>
      </c>
    </row>
    <row r="22" spans="1:50">
      <c r="A22" s="106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2"/>
      <c r="P22" s="13">
        <v>18</v>
      </c>
      <c r="Q22" s="29">
        <v>1.1311707385337526E-2</v>
      </c>
      <c r="R22" s="29">
        <v>0</v>
      </c>
      <c r="S22" s="29">
        <v>0</v>
      </c>
      <c r="T22" s="29">
        <v>0</v>
      </c>
      <c r="U22" s="30">
        <v>1.9274492639175942E-2</v>
      </c>
      <c r="V22" s="30">
        <v>3.5253623222547152E-2</v>
      </c>
      <c r="W22" s="13">
        <v>18</v>
      </c>
      <c r="X22" s="29">
        <v>0.16915005966465407</v>
      </c>
      <c r="Y22" s="29">
        <v>0.1890911530181289</v>
      </c>
      <c r="Z22" s="29">
        <v>0.24701507946601958</v>
      </c>
      <c r="AA22" s="29">
        <v>0.311822167870765</v>
      </c>
      <c r="AB22" s="31">
        <v>0.16868200293980751</v>
      </c>
      <c r="AC22" s="31">
        <v>0.19544876676283102</v>
      </c>
      <c r="AD22" s="13">
        <v>18</v>
      </c>
      <c r="AE22" s="29">
        <v>0.2491692002345457</v>
      </c>
      <c r="AF22" s="29">
        <v>0.21510378730857416</v>
      </c>
      <c r="AG22" s="29">
        <v>0.22620455676365964</v>
      </c>
      <c r="AH22" s="29">
        <v>0.24170682723264164</v>
      </c>
      <c r="AI22" s="29">
        <v>0.27627621319492185</v>
      </c>
      <c r="AJ22" s="29">
        <v>0.45644275401035139</v>
      </c>
      <c r="AK22" s="13">
        <v>18</v>
      </c>
      <c r="AL22" s="32">
        <v>0.19011789356787903</v>
      </c>
      <c r="AM22" s="32">
        <v>0.15185344064190748</v>
      </c>
      <c r="AN22" s="32">
        <v>0.15605949009699296</v>
      </c>
      <c r="AO22" s="32">
        <v>0.16388944056597496</v>
      </c>
      <c r="AP22" s="32">
        <v>0.21857274652825517</v>
      </c>
      <c r="AQ22" s="32">
        <v>0.39977608734368475</v>
      </c>
    </row>
    <row r="23" spans="1:50">
      <c r="A23" s="106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2"/>
      <c r="P23" s="13">
        <v>19</v>
      </c>
      <c r="Q23" s="29">
        <v>1.1737336300573067E-2</v>
      </c>
      <c r="R23" s="29">
        <v>0</v>
      </c>
      <c r="S23" s="29">
        <v>0</v>
      </c>
      <c r="T23" s="29">
        <v>0</v>
      </c>
      <c r="U23" s="30">
        <v>1.9274492639175942E-2</v>
      </c>
      <c r="V23" s="30">
        <v>3.5253623222547152E-2</v>
      </c>
      <c r="W23" s="13">
        <v>19</v>
      </c>
      <c r="X23" s="29">
        <v>0.16973106323148282</v>
      </c>
      <c r="Y23" s="29">
        <v>0.1890911530181289</v>
      </c>
      <c r="Z23" s="29">
        <v>0.24701507946601958</v>
      </c>
      <c r="AA23" s="29">
        <v>0.311822167870765</v>
      </c>
      <c r="AB23" s="31">
        <v>0.16868200293980751</v>
      </c>
      <c r="AC23" s="31">
        <v>0.19544876676283102</v>
      </c>
      <c r="AD23" s="13">
        <v>19</v>
      </c>
      <c r="AE23" s="29">
        <v>0.25074093045867718</v>
      </c>
      <c r="AF23" s="29">
        <v>0.21510378730857416</v>
      </c>
      <c r="AG23" s="29">
        <v>0.22620455676365964</v>
      </c>
      <c r="AH23" s="29">
        <v>0.24170682723264164</v>
      </c>
      <c r="AI23" s="29">
        <v>0.27627621319492179</v>
      </c>
      <c r="AJ23" s="29">
        <v>0.45644275401035139</v>
      </c>
      <c r="AK23" s="13">
        <v>19</v>
      </c>
      <c r="AL23" s="32">
        <v>0.19168962379201052</v>
      </c>
      <c r="AM23" s="32">
        <v>0.15185344064190748</v>
      </c>
      <c r="AN23" s="32">
        <v>0.15605949009699296</v>
      </c>
      <c r="AO23" s="32">
        <v>0.16388944056597496</v>
      </c>
      <c r="AP23" s="32">
        <v>0.21857274652825515</v>
      </c>
      <c r="AQ23" s="32">
        <v>0.39977608734368475</v>
      </c>
    </row>
    <row r="24" spans="1:50">
      <c r="A24" s="106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2"/>
      <c r="P24" s="13">
        <v>20</v>
      </c>
      <c r="Q24" s="29">
        <v>1.2120402324285056E-2</v>
      </c>
      <c r="R24" s="29">
        <v>0</v>
      </c>
      <c r="S24" s="29">
        <v>0</v>
      </c>
      <c r="T24" s="29">
        <v>0</v>
      </c>
      <c r="U24" s="30">
        <v>1.9274492639175942E-2</v>
      </c>
      <c r="V24" s="30">
        <v>3.5253623222547152E-2</v>
      </c>
      <c r="W24" s="13">
        <v>20</v>
      </c>
      <c r="X24" s="29">
        <v>0.17025396644162871</v>
      </c>
      <c r="Y24" s="29">
        <v>0.1890911530181289</v>
      </c>
      <c r="Z24" s="29">
        <v>0.24701507946601958</v>
      </c>
      <c r="AA24" s="29">
        <v>0.311822167870765</v>
      </c>
      <c r="AB24" s="31">
        <v>0.16868200293980751</v>
      </c>
      <c r="AC24" s="31">
        <v>0.19544876676283102</v>
      </c>
      <c r="AD24" s="13">
        <v>20</v>
      </c>
      <c r="AE24" s="29">
        <v>0.25215548766039553</v>
      </c>
      <c r="AF24" s="29">
        <v>0.21510378730857416</v>
      </c>
      <c r="AG24" s="29">
        <v>0.22620455676365964</v>
      </c>
      <c r="AH24" s="29">
        <v>0.24170682723264164</v>
      </c>
      <c r="AI24" s="29">
        <v>0.27627621319492179</v>
      </c>
      <c r="AJ24" s="29">
        <v>0.45644275401035139</v>
      </c>
      <c r="AK24" s="13">
        <v>20</v>
      </c>
      <c r="AL24" s="32">
        <v>0.19310418099372889</v>
      </c>
      <c r="AM24" s="32">
        <v>0.15185344064190748</v>
      </c>
      <c r="AN24" s="32">
        <v>0.15605949009699296</v>
      </c>
      <c r="AO24" s="32">
        <v>0.16388944056597496</v>
      </c>
      <c r="AP24" s="32">
        <v>0.21857274652825515</v>
      </c>
      <c r="AQ24" s="32">
        <v>0.39977608734368475</v>
      </c>
    </row>
    <row r="25" spans="1:50">
      <c r="A25" s="106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2"/>
      <c r="P25" s="13">
        <v>21</v>
      </c>
      <c r="Q25" s="29">
        <v>1.2466985869548282E-2</v>
      </c>
      <c r="R25" s="29">
        <v>7.2627643179273295E-4</v>
      </c>
      <c r="S25" s="29">
        <v>0</v>
      </c>
      <c r="T25" s="29">
        <v>0</v>
      </c>
      <c r="U25" s="30">
        <v>1.9274492639175942E-2</v>
      </c>
      <c r="V25" s="30">
        <v>3.5253623222547152E-2</v>
      </c>
      <c r="W25" s="13">
        <v>21</v>
      </c>
      <c r="X25" s="29">
        <v>0.17072706934604642</v>
      </c>
      <c r="Y25" s="29">
        <v>0.19008810274177493</v>
      </c>
      <c r="Z25" s="29">
        <v>0.24701507946601958</v>
      </c>
      <c r="AA25" s="29">
        <v>0.311822167870765</v>
      </c>
      <c r="AB25" s="31">
        <v>0.16868200293980751</v>
      </c>
      <c r="AC25" s="31">
        <v>0.19544876676283102</v>
      </c>
      <c r="AD25" s="13">
        <v>21</v>
      </c>
      <c r="AE25" s="29">
        <v>0.25343532512861688</v>
      </c>
      <c r="AF25" s="29">
        <v>0.21783559611300296</v>
      </c>
      <c r="AG25" s="29">
        <v>0.22620455676365964</v>
      </c>
      <c r="AH25" s="29">
        <v>0.24170682723264164</v>
      </c>
      <c r="AI25" s="29">
        <v>0.27627621319492179</v>
      </c>
      <c r="AJ25" s="29">
        <v>0.45644275401035134</v>
      </c>
      <c r="AK25" s="13">
        <v>21</v>
      </c>
      <c r="AL25" s="32">
        <v>0.19438401846195022</v>
      </c>
      <c r="AM25" s="32">
        <v>0.15458524944633631</v>
      </c>
      <c r="AN25" s="32">
        <v>0.15605949009699296</v>
      </c>
      <c r="AO25" s="32">
        <v>0.16388944056597496</v>
      </c>
      <c r="AP25" s="32">
        <v>0.21857274652825515</v>
      </c>
      <c r="AQ25" s="32">
        <v>0.39977608734368469</v>
      </c>
    </row>
    <row r="26" spans="1:50">
      <c r="A26" s="106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2"/>
      <c r="P26" s="13">
        <v>22</v>
      </c>
      <c r="Q26" s="29">
        <v>1.2782061819787581E-2</v>
      </c>
      <c r="R26" s="29">
        <v>1.6040415674346469E-3</v>
      </c>
      <c r="S26" s="29">
        <v>0</v>
      </c>
      <c r="T26" s="29">
        <v>0</v>
      </c>
      <c r="U26" s="30">
        <v>1.9274492639175942E-2</v>
      </c>
      <c r="V26" s="30">
        <v>3.5253623222547152E-2</v>
      </c>
      <c r="W26" s="13">
        <v>22</v>
      </c>
      <c r="X26" s="29">
        <v>0.17115716289551705</v>
      </c>
      <c r="Y26" s="29">
        <v>0.19129299893707657</v>
      </c>
      <c r="Z26" s="29">
        <v>0.24701507946601958</v>
      </c>
      <c r="AA26" s="29">
        <v>0.311822167870765</v>
      </c>
      <c r="AB26" s="31">
        <v>0.16868200293980753</v>
      </c>
      <c r="AC26" s="31">
        <v>0.19544876676283102</v>
      </c>
      <c r="AD26" s="13">
        <v>22</v>
      </c>
      <c r="AE26" s="29">
        <v>0.25459881373609083</v>
      </c>
      <c r="AF26" s="29">
        <v>0.22113721299164557</v>
      </c>
      <c r="AG26" s="29">
        <v>0.22620455676365964</v>
      </c>
      <c r="AH26" s="29">
        <v>0.24170682723264164</v>
      </c>
      <c r="AI26" s="29">
        <v>0.27627621319492185</v>
      </c>
      <c r="AJ26" s="29">
        <v>0.45644275401035139</v>
      </c>
      <c r="AK26" s="13">
        <v>22</v>
      </c>
      <c r="AL26" s="32">
        <v>0.19554750706942417</v>
      </c>
      <c r="AM26" s="32">
        <v>0.15788686632497892</v>
      </c>
      <c r="AN26" s="32">
        <v>0.15605949009699296</v>
      </c>
      <c r="AO26" s="32">
        <v>0.16388944056597496</v>
      </c>
      <c r="AP26" s="32">
        <v>0.21857274652825517</v>
      </c>
      <c r="AQ26" s="32">
        <v>0.39977608734368475</v>
      </c>
    </row>
    <row r="27" spans="1:50">
      <c r="A27" s="106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2"/>
      <c r="P27" s="13">
        <v>23</v>
      </c>
      <c r="Q27" s="29">
        <v>1.3069739861310414E-2</v>
      </c>
      <c r="R27" s="29">
        <v>2.4054792999772638E-3</v>
      </c>
      <c r="S27" s="29">
        <v>0</v>
      </c>
      <c r="T27" s="29">
        <v>0</v>
      </c>
      <c r="U27" s="30">
        <v>1.9274492639175942E-2</v>
      </c>
      <c r="V27" s="30">
        <v>3.5253623222547152E-2</v>
      </c>
      <c r="W27" s="13">
        <v>23</v>
      </c>
      <c r="X27" s="29">
        <v>0.17154985700590328</v>
      </c>
      <c r="Y27" s="29">
        <v>0.19239312155017807</v>
      </c>
      <c r="Z27" s="29">
        <v>0.24701507946601958</v>
      </c>
      <c r="AA27" s="29">
        <v>0.311822167870765</v>
      </c>
      <c r="AB27" s="31">
        <v>0.16868200293980751</v>
      </c>
      <c r="AC27" s="31">
        <v>0.19544876676283102</v>
      </c>
      <c r="AD27" s="13">
        <v>23</v>
      </c>
      <c r="AE27" s="29">
        <v>0.25566112942117575</v>
      </c>
      <c r="AF27" s="29">
        <v>0.22415173275040623</v>
      </c>
      <c r="AG27" s="29">
        <v>0.22620455676365964</v>
      </c>
      <c r="AH27" s="29">
        <v>0.24170682723264164</v>
      </c>
      <c r="AI27" s="29">
        <v>0.27627621319492185</v>
      </c>
      <c r="AJ27" s="29">
        <v>0.45644275401035139</v>
      </c>
      <c r="AK27" s="13">
        <v>23</v>
      </c>
      <c r="AL27" s="32">
        <v>0.19660982275450908</v>
      </c>
      <c r="AM27" s="32">
        <v>0.16090138608373958</v>
      </c>
      <c r="AN27" s="32">
        <v>0.15605949009699296</v>
      </c>
      <c r="AO27" s="32">
        <v>0.16388944056597496</v>
      </c>
      <c r="AP27" s="32">
        <v>0.21857274652825517</v>
      </c>
      <c r="AQ27" s="32">
        <v>0.39977608734368475</v>
      </c>
    </row>
    <row r="28" spans="1:50">
      <c r="A28" s="106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2"/>
      <c r="P28" s="13">
        <v>24</v>
      </c>
      <c r="Q28" s="29">
        <v>1.3333444732706349E-2</v>
      </c>
      <c r="R28" s="29">
        <v>3.1401305548079961E-3</v>
      </c>
      <c r="S28" s="29">
        <v>0</v>
      </c>
      <c r="T28" s="29">
        <v>0</v>
      </c>
      <c r="U28" s="30">
        <v>1.9274492639175942E-2</v>
      </c>
      <c r="V28" s="30">
        <v>3.5253623222547152E-2</v>
      </c>
      <c r="W28" s="13">
        <v>24</v>
      </c>
      <c r="X28" s="29">
        <v>0.17190982660709064</v>
      </c>
      <c r="Y28" s="29">
        <v>0.19340156727885444</v>
      </c>
      <c r="Z28" s="29">
        <v>0.24701507946601958</v>
      </c>
      <c r="AA28" s="29">
        <v>0.311822167870765</v>
      </c>
      <c r="AB28" s="31">
        <v>0.16868200293980751</v>
      </c>
      <c r="AC28" s="31">
        <v>0.19544876676283102</v>
      </c>
      <c r="AD28" s="13">
        <v>24</v>
      </c>
      <c r="AE28" s="29">
        <v>0.25663491879917033</v>
      </c>
      <c r="AF28" s="29">
        <v>0.22691504252927019</v>
      </c>
      <c r="AG28" s="29">
        <v>0.22620455676365964</v>
      </c>
      <c r="AH28" s="29">
        <v>0.24170682723264164</v>
      </c>
      <c r="AI28" s="29">
        <v>0.27627621319492185</v>
      </c>
      <c r="AJ28" s="29">
        <v>0.45644275401035134</v>
      </c>
      <c r="AK28" s="13">
        <v>24</v>
      </c>
      <c r="AL28" s="32">
        <v>0.19758361213250364</v>
      </c>
      <c r="AM28" s="32">
        <v>0.16366469586260354</v>
      </c>
      <c r="AN28" s="32">
        <v>0.15605949009699296</v>
      </c>
      <c r="AO28" s="32">
        <v>0.16388944056597496</v>
      </c>
      <c r="AP28" s="32">
        <v>0.21857274652825517</v>
      </c>
      <c r="AQ28" s="32">
        <v>0.39977608734368469</v>
      </c>
    </row>
    <row r="29" spans="1:50">
      <c r="A29" s="106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2"/>
      <c r="P29" s="13">
        <v>25</v>
      </c>
      <c r="Q29" s="29">
        <v>1.3576053214390609E-2</v>
      </c>
      <c r="R29" s="29">
        <v>3.8160097092522697E-3</v>
      </c>
      <c r="S29" s="29">
        <v>0</v>
      </c>
      <c r="T29" s="29">
        <v>0</v>
      </c>
      <c r="U29" s="30">
        <v>1.9274492639175942E-2</v>
      </c>
      <c r="V29" s="30">
        <v>3.5253623222547152E-2</v>
      </c>
      <c r="W29" s="13">
        <v>25</v>
      </c>
      <c r="X29" s="29">
        <v>0.17224099864018305</v>
      </c>
      <c r="Y29" s="29">
        <v>0.19432933734923671</v>
      </c>
      <c r="Z29" s="29">
        <v>0.24701507946601958</v>
      </c>
      <c r="AA29" s="29">
        <v>0.311822167870765</v>
      </c>
      <c r="AB29" s="31">
        <v>0.16868200293980751</v>
      </c>
      <c r="AC29" s="31">
        <v>0.19544876676283102</v>
      </c>
      <c r="AD29" s="13">
        <v>25</v>
      </c>
      <c r="AE29" s="29">
        <v>0.25753080502692521</v>
      </c>
      <c r="AF29" s="29">
        <v>0.229457287525825</v>
      </c>
      <c r="AG29" s="29">
        <v>0.22620455676365964</v>
      </c>
      <c r="AH29" s="29">
        <v>0.24170682723264164</v>
      </c>
      <c r="AI29" s="29">
        <v>0.27627621319492185</v>
      </c>
      <c r="AJ29" s="29">
        <v>0.45644275401035139</v>
      </c>
      <c r="AK29" s="13">
        <v>25</v>
      </c>
      <c r="AL29" s="32">
        <v>0.19847949836025855</v>
      </c>
      <c r="AM29" s="32">
        <v>0.16620694085915835</v>
      </c>
      <c r="AN29" s="32">
        <v>0.15605949009699296</v>
      </c>
      <c r="AO29" s="32">
        <v>0.16388944056597496</v>
      </c>
      <c r="AP29" s="32">
        <v>0.21857274652825517</v>
      </c>
      <c r="AQ29" s="32">
        <v>0.39977608734368475</v>
      </c>
    </row>
    <row r="30" spans="1:50">
      <c r="A30" s="106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2"/>
      <c r="P30" s="13">
        <v>26</v>
      </c>
      <c r="Q30" s="29">
        <v>1.3799999505176077E-2</v>
      </c>
      <c r="R30" s="29">
        <v>4.4398981595085221E-3</v>
      </c>
      <c r="S30" s="29">
        <v>0</v>
      </c>
      <c r="T30" s="29">
        <v>0</v>
      </c>
      <c r="U30" s="30">
        <v>1.9274492639175942E-2</v>
      </c>
      <c r="V30" s="30">
        <v>3.5253623222547152E-2</v>
      </c>
      <c r="W30" s="13">
        <v>26</v>
      </c>
      <c r="X30" s="29">
        <v>0.17254669590149913</v>
      </c>
      <c r="Y30" s="29">
        <v>0.19518574049112802</v>
      </c>
      <c r="Z30" s="29">
        <v>0.24701507946601958</v>
      </c>
      <c r="AA30" s="29">
        <v>0.311822167870765</v>
      </c>
      <c r="AB30" s="31">
        <v>0.16868200293980751</v>
      </c>
      <c r="AC30" s="31">
        <v>0.19544876676283102</v>
      </c>
      <c r="AD30" s="13">
        <v>26</v>
      </c>
      <c r="AE30" s="29">
        <v>0.25835777692946826</v>
      </c>
      <c r="AF30" s="29">
        <v>0.23180397521495255</v>
      </c>
      <c r="AG30" s="29">
        <v>0.22620455676365964</v>
      </c>
      <c r="AH30" s="29">
        <v>0.24170682723264164</v>
      </c>
      <c r="AI30" s="29">
        <v>0.27627621319492185</v>
      </c>
      <c r="AJ30" s="29">
        <v>0.45644275401035139</v>
      </c>
      <c r="AK30" s="13">
        <v>26</v>
      </c>
      <c r="AL30" s="32">
        <v>0.1993064702628016</v>
      </c>
      <c r="AM30" s="32">
        <v>0.1685536285482859</v>
      </c>
      <c r="AN30" s="32">
        <v>0.15605949009699296</v>
      </c>
      <c r="AO30" s="32">
        <v>0.16388944056597496</v>
      </c>
      <c r="AP30" s="32">
        <v>0.21857274652825517</v>
      </c>
      <c r="AQ30" s="32">
        <v>0.39977608734368475</v>
      </c>
    </row>
    <row r="31" spans="1:50">
      <c r="A31" s="106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2"/>
      <c r="P31" s="13">
        <v>27</v>
      </c>
      <c r="Q31" s="29">
        <v>1.4007357181829291E-2</v>
      </c>
      <c r="R31" s="29">
        <v>5.0175726504865341E-3</v>
      </c>
      <c r="S31" s="29">
        <v>0</v>
      </c>
      <c r="T31" s="29">
        <v>0</v>
      </c>
      <c r="U31" s="30">
        <v>1.9274492639175942E-2</v>
      </c>
      <c r="V31" s="30">
        <v>3.5253623222547152E-2</v>
      </c>
      <c r="W31" s="13">
        <v>27</v>
      </c>
      <c r="X31" s="29">
        <v>0.1728297489212362</v>
      </c>
      <c r="Y31" s="29">
        <v>0.19597870636324963</v>
      </c>
      <c r="Z31" s="29">
        <v>0.24701507946601958</v>
      </c>
      <c r="AA31" s="29">
        <v>0.311822167870765</v>
      </c>
      <c r="AB31" s="31">
        <v>0.16868200293980751</v>
      </c>
      <c r="AC31" s="31">
        <v>0.19544876676283102</v>
      </c>
      <c r="AD31" s="13">
        <v>27</v>
      </c>
      <c r="AE31" s="29">
        <v>0.25912349165404513</v>
      </c>
      <c r="AF31" s="29">
        <v>0.23397683418636694</v>
      </c>
      <c r="AG31" s="29">
        <v>0.22620455676365964</v>
      </c>
      <c r="AH31" s="29">
        <v>0.24170682723264164</v>
      </c>
      <c r="AI31" s="29">
        <v>0.27627621319492185</v>
      </c>
      <c r="AJ31" s="29">
        <v>0.45644275401035145</v>
      </c>
      <c r="AK31" s="13">
        <v>27</v>
      </c>
      <c r="AL31" s="32">
        <v>0.20007218498737847</v>
      </c>
      <c r="AM31" s="32">
        <v>0.17072648751970029</v>
      </c>
      <c r="AN31" s="32">
        <v>0.15605949009699296</v>
      </c>
      <c r="AO31" s="32">
        <v>0.16388944056597496</v>
      </c>
      <c r="AP31" s="32">
        <v>0.21857274652825517</v>
      </c>
      <c r="AQ31" s="32">
        <v>0.39977608734368481</v>
      </c>
    </row>
    <row r="32" spans="1:50">
      <c r="A32" s="106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2"/>
      <c r="P32" s="13">
        <v>28</v>
      </c>
      <c r="Q32" s="29">
        <v>1.4199903595864417E-2</v>
      </c>
      <c r="R32" s="29">
        <v>5.553984677823259E-3</v>
      </c>
      <c r="S32" s="29">
        <v>0</v>
      </c>
      <c r="T32" s="29">
        <v>0</v>
      </c>
      <c r="U32" s="30">
        <v>1.9274492639175942E-2</v>
      </c>
      <c r="V32" s="30">
        <v>3.5253623222547152E-2</v>
      </c>
      <c r="W32" s="13">
        <v>28</v>
      </c>
      <c r="X32" s="29">
        <v>0.17309258386813492</v>
      </c>
      <c r="Y32" s="29">
        <v>0.19671503181593394</v>
      </c>
      <c r="Z32" s="29">
        <v>0.24701507946601958</v>
      </c>
      <c r="AA32" s="29">
        <v>0.311822167870765</v>
      </c>
      <c r="AB32" s="31">
        <v>0.16868200293980751</v>
      </c>
      <c r="AC32" s="31">
        <v>0.19544876676283102</v>
      </c>
      <c r="AD32" s="13">
        <v>28</v>
      </c>
      <c r="AE32" s="29">
        <v>0.25983451246972367</v>
      </c>
      <c r="AF32" s="29">
        <v>0.23599448894553743</v>
      </c>
      <c r="AG32" s="29">
        <v>0.22620455676365964</v>
      </c>
      <c r="AH32" s="29">
        <v>0.24170682723264164</v>
      </c>
      <c r="AI32" s="29">
        <v>0.27627621319492185</v>
      </c>
      <c r="AJ32" s="29">
        <v>0.45644275401035139</v>
      </c>
      <c r="AK32" s="13">
        <v>28</v>
      </c>
      <c r="AL32" s="32">
        <v>0.200783205803057</v>
      </c>
      <c r="AM32" s="32">
        <v>0.17274414227887078</v>
      </c>
      <c r="AN32" s="32">
        <v>0.15605949009699296</v>
      </c>
      <c r="AO32" s="32">
        <v>0.16388944056597496</v>
      </c>
      <c r="AP32" s="32">
        <v>0.21857274652825517</v>
      </c>
      <c r="AQ32" s="32">
        <v>0.39977608734368475</v>
      </c>
    </row>
    <row r="33" spans="1:43">
      <c r="A33" s="106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2"/>
      <c r="P33" s="13">
        <v>29</v>
      </c>
      <c r="Q33" s="29">
        <v>1.4379170946862637E-2</v>
      </c>
      <c r="R33" s="29">
        <v>6.0534027722402104E-3</v>
      </c>
      <c r="S33" s="29">
        <v>0</v>
      </c>
      <c r="T33" s="29">
        <v>0</v>
      </c>
      <c r="U33" s="30">
        <v>1.9274492639175942E-2</v>
      </c>
      <c r="V33" s="30">
        <v>3.5253623222547152E-2</v>
      </c>
      <c r="W33" s="13">
        <v>29</v>
      </c>
      <c r="X33" s="29">
        <v>0.17333729226697167</v>
      </c>
      <c r="Y33" s="29">
        <v>0.19740057620291593</v>
      </c>
      <c r="Z33" s="29">
        <v>0.24701507946601958</v>
      </c>
      <c r="AA33" s="29">
        <v>0.311822167870765</v>
      </c>
      <c r="AB33" s="31">
        <v>0.16868200293980751</v>
      </c>
      <c r="AC33" s="31">
        <v>0.19544876676283102</v>
      </c>
      <c r="AD33" s="13">
        <v>29</v>
      </c>
      <c r="AE33" s="29">
        <v>0.26049649736707953</v>
      </c>
      <c r="AF33" s="29">
        <v>0.2378729951006272</v>
      </c>
      <c r="AG33" s="29">
        <v>0.22620455676365964</v>
      </c>
      <c r="AH33" s="29">
        <v>0.24170682723264164</v>
      </c>
      <c r="AI33" s="29">
        <v>0.27627621319492185</v>
      </c>
      <c r="AJ33" s="29">
        <v>0.45644275401035139</v>
      </c>
      <c r="AK33" s="13">
        <v>29</v>
      </c>
      <c r="AL33" s="32">
        <v>0.20144519070041286</v>
      </c>
      <c r="AM33" s="32">
        <v>0.17462264843396055</v>
      </c>
      <c r="AN33" s="32">
        <v>0.15605949009699296</v>
      </c>
      <c r="AO33" s="32">
        <v>0.16388944056597496</v>
      </c>
      <c r="AP33" s="32">
        <v>0.21857274652825517</v>
      </c>
      <c r="AQ33" s="32">
        <v>0.39977608734368475</v>
      </c>
    </row>
    <row r="34" spans="1:43">
      <c r="A34" s="106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2"/>
      <c r="P34" s="13">
        <v>30</v>
      </c>
      <c r="Q34" s="29">
        <v>1.4546487141127643E-2</v>
      </c>
      <c r="R34" s="29">
        <v>6.519526327029364E-3</v>
      </c>
      <c r="S34" s="29">
        <v>0</v>
      </c>
      <c r="T34" s="29">
        <v>0</v>
      </c>
      <c r="U34" s="30">
        <v>1.9274492639175942E-2</v>
      </c>
      <c r="V34" s="30">
        <v>3.5253623222547152E-2</v>
      </c>
      <c r="W34" s="13">
        <v>30</v>
      </c>
      <c r="X34" s="29">
        <v>0.17356568677255263</v>
      </c>
      <c r="Y34" s="29">
        <v>0.19804041763076577</v>
      </c>
      <c r="Z34" s="29">
        <v>0.24701507946601958</v>
      </c>
      <c r="AA34" s="29">
        <v>0.311822167870765</v>
      </c>
      <c r="AB34" s="31">
        <v>0.16868200293980751</v>
      </c>
      <c r="AC34" s="31">
        <v>0.19544876676283102</v>
      </c>
      <c r="AD34" s="13">
        <v>30</v>
      </c>
      <c r="AE34" s="29">
        <v>0.26111434993794502</v>
      </c>
      <c r="AF34" s="29">
        <v>0.2396262675120443</v>
      </c>
      <c r="AG34" s="29">
        <v>0.22620455676365964</v>
      </c>
      <c r="AH34" s="29">
        <v>0.24170682723264164</v>
      </c>
      <c r="AI34" s="29">
        <v>0.27627621319492185</v>
      </c>
      <c r="AJ34" s="29">
        <v>0.45644275401035139</v>
      </c>
      <c r="AK34" s="13">
        <v>30</v>
      </c>
      <c r="AL34" s="32">
        <v>0.20206304327127836</v>
      </c>
      <c r="AM34" s="32">
        <v>0.17637592084537765</v>
      </c>
      <c r="AN34" s="32">
        <v>0.15605949009699296</v>
      </c>
      <c r="AO34" s="32">
        <v>0.16388944056597496</v>
      </c>
      <c r="AP34" s="32">
        <v>0.21857274652825517</v>
      </c>
      <c r="AQ34" s="32">
        <v>0.39977608734368475</v>
      </c>
    </row>
    <row r="35" spans="1:43">
      <c r="A35" s="106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2"/>
      <c r="P35" s="13">
        <v>31</v>
      </c>
      <c r="Q35" s="29">
        <v>1.4703008742214261E-2</v>
      </c>
      <c r="R35" s="29">
        <v>6.9555773944127673E-3</v>
      </c>
      <c r="S35" s="29">
        <v>0</v>
      </c>
      <c r="T35" s="29">
        <v>0</v>
      </c>
      <c r="U35" s="30">
        <v>1.9274492639175942E-2</v>
      </c>
      <c r="V35" s="30">
        <v>3.5253623222547152E-2</v>
      </c>
      <c r="W35" s="13">
        <v>31</v>
      </c>
      <c r="X35" s="29">
        <v>0.17377934614874127</v>
      </c>
      <c r="Y35" s="29">
        <v>0.19863897896649627</v>
      </c>
      <c r="Z35" s="29">
        <v>0.24701507946601958</v>
      </c>
      <c r="AA35" s="29">
        <v>0.311822167870765</v>
      </c>
      <c r="AB35" s="31">
        <v>0.16868200293980751</v>
      </c>
      <c r="AC35" s="31">
        <v>0.19544876676283102</v>
      </c>
      <c r="AD35" s="13">
        <v>31</v>
      </c>
      <c r="AE35" s="29">
        <v>0.26169234105262562</v>
      </c>
      <c r="AF35" s="29">
        <v>0.24126642557433781</v>
      </c>
      <c r="AG35" s="29">
        <v>0.22620455676365964</v>
      </c>
      <c r="AH35" s="29">
        <v>0.24170682723264164</v>
      </c>
      <c r="AI35" s="29">
        <v>0.27627621319492185</v>
      </c>
      <c r="AJ35" s="29">
        <v>0.45644275401035139</v>
      </c>
      <c r="AK35" s="13">
        <v>31</v>
      </c>
      <c r="AL35" s="32">
        <v>0.20264103438595898</v>
      </c>
      <c r="AM35" s="32">
        <v>0.17801607890767113</v>
      </c>
      <c r="AN35" s="32">
        <v>0.15605949009699296</v>
      </c>
      <c r="AO35" s="32">
        <v>0.16388944056597496</v>
      </c>
      <c r="AP35" s="32">
        <v>0.21857274652825517</v>
      </c>
      <c r="AQ35" s="32">
        <v>0.39977608734368475</v>
      </c>
    </row>
    <row r="36" spans="1:43">
      <c r="A36" s="106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2"/>
      <c r="P36" s="13">
        <v>32</v>
      </c>
      <c r="Q36" s="29">
        <v>1.4849747743232966E-2</v>
      </c>
      <c r="R36" s="29">
        <v>7.3643752700847066E-3</v>
      </c>
      <c r="S36" s="29">
        <v>0</v>
      </c>
      <c r="T36" s="29">
        <v>0</v>
      </c>
      <c r="U36" s="30">
        <v>1.9274492639175942E-2</v>
      </c>
      <c r="V36" s="30">
        <v>3.5253623222547152E-2</v>
      </c>
      <c r="W36" s="13">
        <v>32</v>
      </c>
      <c r="X36" s="29">
        <v>0.17397965181391811</v>
      </c>
      <c r="Y36" s="29">
        <v>0.19920013021874361</v>
      </c>
      <c r="Z36" s="29">
        <v>0.24701507946601958</v>
      </c>
      <c r="AA36" s="29">
        <v>0.311822167870765</v>
      </c>
      <c r="AB36" s="31">
        <v>0.16868200293980751</v>
      </c>
      <c r="AC36" s="31">
        <v>0.19544876676283102</v>
      </c>
      <c r="AD36" s="13">
        <v>32</v>
      </c>
      <c r="AE36" s="29">
        <v>0.26223420772263872</v>
      </c>
      <c r="AF36" s="29">
        <v>0.24280407375773788</v>
      </c>
      <c r="AG36" s="29">
        <v>0.22620455676365964</v>
      </c>
      <c r="AH36" s="29">
        <v>0.24170682723264164</v>
      </c>
      <c r="AI36" s="29">
        <v>0.27627621319492185</v>
      </c>
      <c r="AJ36" s="29">
        <v>0.45644275401035139</v>
      </c>
      <c r="AK36" s="13">
        <v>32</v>
      </c>
      <c r="AL36" s="32">
        <v>0.20318290105597206</v>
      </c>
      <c r="AM36" s="32">
        <v>0.1795537270910712</v>
      </c>
      <c r="AN36" s="32">
        <v>0.15605949009699296</v>
      </c>
      <c r="AO36" s="32">
        <v>0.16388944056597496</v>
      </c>
      <c r="AP36" s="32">
        <v>0.21857274652825517</v>
      </c>
      <c r="AQ36" s="32">
        <v>0.39977608734368475</v>
      </c>
    </row>
    <row r="37" spans="1:43">
      <c r="A37" s="106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2"/>
      <c r="P37" s="13">
        <v>33</v>
      </c>
      <c r="Q37" s="29">
        <v>1.4987593471462659E-2</v>
      </c>
      <c r="R37" s="29">
        <v>7.7483975169280435E-3</v>
      </c>
      <c r="S37" s="29">
        <v>0</v>
      </c>
      <c r="T37" s="29">
        <v>0</v>
      </c>
      <c r="U37" s="30">
        <v>1.9274492639175942E-2</v>
      </c>
      <c r="V37" s="30">
        <v>3.5253623222547152E-2</v>
      </c>
      <c r="W37" s="13">
        <v>33</v>
      </c>
      <c r="X37" s="29">
        <v>0.17416781774181153</v>
      </c>
      <c r="Y37" s="29">
        <v>0.19972727230418807</v>
      </c>
      <c r="Z37" s="29">
        <v>0.24701507946601958</v>
      </c>
      <c r="AA37" s="29">
        <v>0.311822167870765</v>
      </c>
      <c r="AB37" s="31">
        <v>0.16868200293980751</v>
      </c>
      <c r="AC37" s="31">
        <v>0.19544876676283102</v>
      </c>
      <c r="AD37" s="13">
        <v>33</v>
      </c>
      <c r="AE37" s="29">
        <v>0.2627432339884086</v>
      </c>
      <c r="AF37" s="29">
        <v>0.24424853114214407</v>
      </c>
      <c r="AG37" s="29">
        <v>0.22620455676365964</v>
      </c>
      <c r="AH37" s="29">
        <v>0.24170682723264164</v>
      </c>
      <c r="AI37" s="29">
        <v>0.27627621319492185</v>
      </c>
      <c r="AJ37" s="29">
        <v>0.45644275401035139</v>
      </c>
      <c r="AK37" s="13">
        <v>33</v>
      </c>
      <c r="AL37" s="32">
        <v>0.20369192732174191</v>
      </c>
      <c r="AM37" s="32">
        <v>0.18099818447547739</v>
      </c>
      <c r="AN37" s="32">
        <v>0.15605949009699296</v>
      </c>
      <c r="AO37" s="32">
        <v>0.16388944056597496</v>
      </c>
      <c r="AP37" s="32">
        <v>0.21857274652825517</v>
      </c>
      <c r="AQ37" s="32">
        <v>0.39977608734368475</v>
      </c>
    </row>
    <row r="38" spans="1:43">
      <c r="A38" s="106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2"/>
      <c r="P38" s="13">
        <v>34</v>
      </c>
      <c r="Q38" s="29">
        <v>1.5117330627443545E-2</v>
      </c>
      <c r="R38" s="29">
        <v>8.1098302198394211E-3</v>
      </c>
      <c r="S38" s="29">
        <v>0</v>
      </c>
      <c r="T38" s="29">
        <v>0</v>
      </c>
      <c r="U38" s="30">
        <v>1.9274492639175942E-2</v>
      </c>
      <c r="V38" s="30">
        <v>3.5253623222547152E-2</v>
      </c>
      <c r="W38" s="13">
        <v>34</v>
      </c>
      <c r="X38" s="29">
        <v>0.17434491508571121</v>
      </c>
      <c r="Y38" s="29">
        <v>0.20022340603166522</v>
      </c>
      <c r="Z38" s="29">
        <v>0.24701507946601958</v>
      </c>
      <c r="AA38" s="29">
        <v>0.311822167870765</v>
      </c>
      <c r="AB38" s="31">
        <v>0.16868200293980751</v>
      </c>
      <c r="AC38" s="31">
        <v>0.19544876676283102</v>
      </c>
      <c r="AD38" s="13">
        <v>34</v>
      </c>
      <c r="AE38" s="29">
        <v>0.26322231753266256</v>
      </c>
      <c r="AF38" s="29">
        <v>0.24560802044511454</v>
      </c>
      <c r="AG38" s="29">
        <v>0.22620455676365964</v>
      </c>
      <c r="AH38" s="29">
        <v>0.24170682723264164</v>
      </c>
      <c r="AI38" s="29">
        <v>0.27627621319492185</v>
      </c>
      <c r="AJ38" s="29">
        <v>0.45644275401035139</v>
      </c>
      <c r="AK38" s="13">
        <v>34</v>
      </c>
      <c r="AL38" s="32">
        <v>0.2041710108659959</v>
      </c>
      <c r="AM38" s="32">
        <v>0.18235767377844786</v>
      </c>
      <c r="AN38" s="32">
        <v>0.15605949009699296</v>
      </c>
      <c r="AO38" s="32">
        <v>0.16388944056597496</v>
      </c>
      <c r="AP38" s="32">
        <v>0.21857274652825517</v>
      </c>
      <c r="AQ38" s="32">
        <v>0.39977608734368475</v>
      </c>
    </row>
    <row r="39" spans="1:43">
      <c r="A39" s="106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2"/>
      <c r="P39" s="13">
        <v>35</v>
      </c>
      <c r="Q39" s="29">
        <v>1.5239654231654095E-2</v>
      </c>
      <c r="R39" s="29">
        <v>8.4506096254415766E-3</v>
      </c>
      <c r="S39" s="29">
        <v>0</v>
      </c>
      <c r="T39" s="29">
        <v>0</v>
      </c>
      <c r="U39" s="30">
        <v>1.9274492639175942E-2</v>
      </c>
      <c r="V39" s="30">
        <v>3.5253623222547152E-2</v>
      </c>
      <c r="W39" s="13">
        <v>35</v>
      </c>
      <c r="X39" s="29">
        <v>0.17451189258138802</v>
      </c>
      <c r="Y39" s="29">
        <v>0.20069118926042939</v>
      </c>
      <c r="Z39" s="29">
        <v>0.24701507946601958</v>
      </c>
      <c r="AA39" s="29">
        <v>0.311822167870765</v>
      </c>
      <c r="AB39" s="31">
        <v>0.16868200293980753</v>
      </c>
      <c r="AC39" s="31">
        <v>0.19544876676283102</v>
      </c>
      <c r="AD39" s="13">
        <v>35</v>
      </c>
      <c r="AE39" s="29">
        <v>0.26367402487438774</v>
      </c>
      <c r="AF39" s="29">
        <v>0.24688982464505815</v>
      </c>
      <c r="AG39" s="29">
        <v>0.22620455676365964</v>
      </c>
      <c r="AH39" s="29">
        <v>0.24170682723264164</v>
      </c>
      <c r="AI39" s="29">
        <v>0.27627621319492185</v>
      </c>
      <c r="AJ39" s="29">
        <v>0.45644275401035139</v>
      </c>
      <c r="AK39" s="13">
        <v>35</v>
      </c>
      <c r="AL39" s="32">
        <v>0.20462271820772107</v>
      </c>
      <c r="AM39" s="32">
        <v>0.1836394779783915</v>
      </c>
      <c r="AN39" s="32">
        <v>0.15605949009699296</v>
      </c>
      <c r="AO39" s="32">
        <v>0.16388944056597496</v>
      </c>
      <c r="AP39" s="32">
        <v>0.21857274652825517</v>
      </c>
      <c r="AQ39" s="32">
        <v>0.39977608734368475</v>
      </c>
    </row>
    <row r="40" spans="1:43">
      <c r="A40" s="106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2"/>
      <c r="P40" s="13">
        <v>36</v>
      </c>
      <c r="Q40" s="29">
        <v>1.5355182080075172E-2</v>
      </c>
      <c r="R40" s="29">
        <v>8.7724568418436101E-3</v>
      </c>
      <c r="S40" s="29">
        <v>0</v>
      </c>
      <c r="T40" s="29">
        <v>0</v>
      </c>
      <c r="U40" s="30">
        <v>1.9274492639175942E-2</v>
      </c>
      <c r="V40" s="30">
        <v>3.5253623222547152E-2</v>
      </c>
      <c r="W40" s="13">
        <v>36</v>
      </c>
      <c r="X40" s="29">
        <v>0.17466959354952727</v>
      </c>
      <c r="Y40" s="29">
        <v>0.20113298453203998</v>
      </c>
      <c r="Z40" s="29">
        <v>0.24701507946601958</v>
      </c>
      <c r="AA40" s="29">
        <v>0.311822167870765</v>
      </c>
      <c r="AB40" s="31">
        <v>0.16868200293980751</v>
      </c>
      <c r="AC40" s="31">
        <v>0.19544876676283102</v>
      </c>
      <c r="AD40" s="13">
        <v>36</v>
      </c>
      <c r="AE40" s="29">
        <v>0.26410063736379485</v>
      </c>
      <c r="AF40" s="29">
        <v>0.24810041750056044</v>
      </c>
      <c r="AG40" s="29">
        <v>0.22620455676365964</v>
      </c>
      <c r="AH40" s="29">
        <v>0.24170682723264164</v>
      </c>
      <c r="AI40" s="29">
        <v>0.27627621319492185</v>
      </c>
      <c r="AJ40" s="29">
        <v>0.45644275401035139</v>
      </c>
      <c r="AK40" s="13">
        <v>36</v>
      </c>
      <c r="AL40" s="32">
        <v>0.20504933069712819</v>
      </c>
      <c r="AM40" s="32">
        <v>0.18485007083389376</v>
      </c>
      <c r="AN40" s="32">
        <v>0.15605949009699296</v>
      </c>
      <c r="AO40" s="32">
        <v>0.16388944056597496</v>
      </c>
      <c r="AP40" s="32">
        <v>0.21857274652825517</v>
      </c>
      <c r="AQ40" s="32">
        <v>0.39977608734368475</v>
      </c>
    </row>
    <row r="41" spans="1:43">
      <c r="A41" s="106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2"/>
      <c r="P41" s="13">
        <v>37</v>
      </c>
      <c r="Q41" s="29">
        <v>1.5464465179932945E-2</v>
      </c>
      <c r="R41" s="29">
        <v>9.0769069114131021E-3</v>
      </c>
      <c r="S41" s="29">
        <v>0</v>
      </c>
      <c r="T41" s="29">
        <v>0</v>
      </c>
      <c r="U41" s="30">
        <v>1.9274492639175942E-2</v>
      </c>
      <c r="V41" s="30">
        <v>3.5253623222547152E-2</v>
      </c>
      <c r="W41" s="13">
        <v>37</v>
      </c>
      <c r="X41" s="29">
        <v>0.17481877014101033</v>
      </c>
      <c r="Y41" s="29">
        <v>0.20155089897815812</v>
      </c>
      <c r="Z41" s="29">
        <v>0.24701507946601958</v>
      </c>
      <c r="AA41" s="29">
        <v>0.311822167870765</v>
      </c>
      <c r="AB41" s="31">
        <v>0.16868200293980751</v>
      </c>
      <c r="AC41" s="31">
        <v>0.19544876676283102</v>
      </c>
      <c r="AD41" s="13">
        <v>37</v>
      </c>
      <c r="AE41" s="29">
        <v>0.26450418971863943</v>
      </c>
      <c r="AF41" s="29">
        <v>0.24924557290441401</v>
      </c>
      <c r="AG41" s="29">
        <v>0.22620455676365964</v>
      </c>
      <c r="AH41" s="29">
        <v>0.24170682723264164</v>
      </c>
      <c r="AI41" s="29">
        <v>0.27627621319492185</v>
      </c>
      <c r="AJ41" s="29">
        <v>0.45644275401035139</v>
      </c>
      <c r="AK41" s="13">
        <v>37</v>
      </c>
      <c r="AL41" s="32">
        <v>0.20545288305197279</v>
      </c>
      <c r="AM41" s="32">
        <v>0.18599522623774734</v>
      </c>
      <c r="AN41" s="32">
        <v>0.15605949009699296</v>
      </c>
      <c r="AO41" s="32">
        <v>0.16388944056597496</v>
      </c>
      <c r="AP41" s="32">
        <v>0.21857274652825517</v>
      </c>
      <c r="AQ41" s="32">
        <v>0.39977608734368475</v>
      </c>
    </row>
    <row r="42" spans="1:43">
      <c r="A42" s="106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2"/>
      <c r="P42" s="13">
        <v>38</v>
      </c>
      <c r="Q42" s="29">
        <v>1.5567996537692941E-2</v>
      </c>
      <c r="R42" s="29">
        <v>9.3653332931105168E-3</v>
      </c>
      <c r="S42" s="29">
        <v>0</v>
      </c>
      <c r="T42" s="29">
        <v>0</v>
      </c>
      <c r="U42" s="30">
        <v>1.9274492639175942E-2</v>
      </c>
      <c r="V42" s="30">
        <v>3.5253623222547152E-2</v>
      </c>
      <c r="W42" s="13">
        <v>38</v>
      </c>
      <c r="X42" s="29">
        <v>0.17496009533294163</v>
      </c>
      <c r="Y42" s="29">
        <v>0.20194681792711217</v>
      </c>
      <c r="Z42" s="29">
        <v>0.24701507946601958</v>
      </c>
      <c r="AA42" s="29">
        <v>0.311822167870765</v>
      </c>
      <c r="AB42" s="31">
        <v>0.16868200293980751</v>
      </c>
      <c r="AC42" s="31">
        <v>0.19544876676283102</v>
      </c>
      <c r="AD42" s="13">
        <v>38</v>
      </c>
      <c r="AE42" s="29">
        <v>0.26488650247586065</v>
      </c>
      <c r="AF42" s="29">
        <v>0.25033045697122258</v>
      </c>
      <c r="AG42" s="29">
        <v>0.22620455676365964</v>
      </c>
      <c r="AH42" s="29">
        <v>0.24170682723264164</v>
      </c>
      <c r="AI42" s="29">
        <v>0.27627621319492179</v>
      </c>
      <c r="AJ42" s="29">
        <v>0.45644275401035139</v>
      </c>
      <c r="AK42" s="13">
        <v>38</v>
      </c>
      <c r="AL42" s="32">
        <v>0.20583519580919396</v>
      </c>
      <c r="AM42" s="32">
        <v>0.1870801103045559</v>
      </c>
      <c r="AN42" s="32">
        <v>0.15605949009699296</v>
      </c>
      <c r="AO42" s="32">
        <v>0.16388944056597496</v>
      </c>
      <c r="AP42" s="32">
        <v>0.21857274652825515</v>
      </c>
      <c r="AQ42" s="32">
        <v>0.39977608734368475</v>
      </c>
    </row>
    <row r="43" spans="1:43">
      <c r="A43" s="106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2"/>
      <c r="P43" s="13">
        <v>39</v>
      </c>
      <c r="Q43" s="29">
        <v>1.5666218595054991E-2</v>
      </c>
      <c r="R43" s="29">
        <v>9.638968578310628E-3</v>
      </c>
      <c r="S43" s="29">
        <v>0</v>
      </c>
      <c r="T43" s="29">
        <v>0</v>
      </c>
      <c r="U43" s="30">
        <v>1.9274492639175942E-2</v>
      </c>
      <c r="V43" s="30">
        <v>3.5253623222547152E-2</v>
      </c>
      <c r="W43" s="13">
        <v>39</v>
      </c>
      <c r="X43" s="29">
        <v>0.17509417307913289</v>
      </c>
      <c r="Y43" s="29">
        <v>0.2023224333402224</v>
      </c>
      <c r="Z43" s="29">
        <v>0.24701507946601958</v>
      </c>
      <c r="AA43" s="29">
        <v>0.311822167870765</v>
      </c>
      <c r="AB43" s="31">
        <v>0.16868200293980753</v>
      </c>
      <c r="AC43" s="31">
        <v>0.19544876676283102</v>
      </c>
      <c r="AD43" s="13">
        <v>39</v>
      </c>
      <c r="AE43" s="29">
        <v>0.26524920945066022</v>
      </c>
      <c r="AF43" s="29">
        <v>0.25135970595768203</v>
      </c>
      <c r="AG43" s="29">
        <v>0.22620455676365964</v>
      </c>
      <c r="AH43" s="29">
        <v>0.24170682723264164</v>
      </c>
      <c r="AI43" s="29">
        <v>0.27627621319492185</v>
      </c>
      <c r="AJ43" s="29">
        <v>0.45644275401035139</v>
      </c>
      <c r="AK43" s="13">
        <v>39</v>
      </c>
      <c r="AL43" s="32">
        <v>0.20619790278399355</v>
      </c>
      <c r="AM43" s="32">
        <v>0.18810935929101535</v>
      </c>
      <c r="AN43" s="32">
        <v>0.15605949009699296</v>
      </c>
      <c r="AO43" s="32">
        <v>0.16388944056597496</v>
      </c>
      <c r="AP43" s="32">
        <v>0.21857274652825517</v>
      </c>
      <c r="AQ43" s="32">
        <v>0.39977608734368475</v>
      </c>
    </row>
    <row r="44" spans="1:43">
      <c r="A44" s="106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2"/>
      <c r="P44" s="13">
        <v>40</v>
      </c>
      <c r="Q44" s="29">
        <v>1.5759529549548935E-2</v>
      </c>
      <c r="R44" s="29">
        <v>9.8989220992507336E-3</v>
      </c>
      <c r="S44" s="29">
        <v>0</v>
      </c>
      <c r="T44" s="29">
        <v>0</v>
      </c>
      <c r="U44" s="30">
        <v>1.9274492639175942E-2</v>
      </c>
      <c r="V44" s="30">
        <v>3.5253623222547152E-2</v>
      </c>
      <c r="W44" s="13">
        <v>40</v>
      </c>
      <c r="X44" s="29">
        <v>0.17522154693801459</v>
      </c>
      <c r="Y44" s="29">
        <v>0.2026792679826771</v>
      </c>
      <c r="Z44" s="29">
        <v>0.24701507946601958</v>
      </c>
      <c r="AA44" s="29">
        <v>0.311822167870765</v>
      </c>
      <c r="AB44" s="31">
        <v>0.16868200293980751</v>
      </c>
      <c r="AC44" s="31">
        <v>0.19544876676283102</v>
      </c>
      <c r="AD44" s="13">
        <v>40</v>
      </c>
      <c r="AE44" s="29">
        <v>0.26559378107671977</v>
      </c>
      <c r="AF44" s="29">
        <v>0.25233749249481852</v>
      </c>
      <c r="AG44" s="29">
        <v>0.22620455676365964</v>
      </c>
      <c r="AH44" s="29">
        <v>0.24170682723264164</v>
      </c>
      <c r="AI44" s="29">
        <v>0.27627621319492179</v>
      </c>
      <c r="AJ44" s="29">
        <v>0.45644275401035139</v>
      </c>
      <c r="AK44" s="13">
        <v>40</v>
      </c>
      <c r="AL44" s="32">
        <v>0.20654247441005311</v>
      </c>
      <c r="AM44" s="32">
        <v>0.18908714582815184</v>
      </c>
      <c r="AN44" s="32">
        <v>0.15605949009699296</v>
      </c>
      <c r="AO44" s="32">
        <v>0.16388944056597496</v>
      </c>
      <c r="AP44" s="32">
        <v>0.21857274652825515</v>
      </c>
      <c r="AQ44" s="32">
        <v>0.39977608734368475</v>
      </c>
    </row>
    <row r="45" spans="1:43">
      <c r="A45" s="106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2"/>
      <c r="P45" s="13">
        <v>41</v>
      </c>
      <c r="Q45" s="29">
        <v>1.5848288750165127E-2</v>
      </c>
      <c r="R45" s="29">
        <v>1.0146194960632784E-2</v>
      </c>
      <c r="S45" s="29">
        <v>3.4054094322581436E-4</v>
      </c>
      <c r="T45" s="29">
        <v>0</v>
      </c>
      <c r="U45" s="30">
        <v>1.9274492639175942E-2</v>
      </c>
      <c r="V45" s="30">
        <v>3.5253623222547152E-2</v>
      </c>
      <c r="W45" s="13">
        <v>41</v>
      </c>
      <c r="X45" s="29">
        <v>0.17534270743792643</v>
      </c>
      <c r="Y45" s="29">
        <v>0.20301869605720721</v>
      </c>
      <c r="Z45" s="29">
        <v>0.24748047659685962</v>
      </c>
      <c r="AA45" s="29">
        <v>0.311822167870765</v>
      </c>
      <c r="AB45" s="31">
        <v>0.16868200293980751</v>
      </c>
      <c r="AC45" s="31">
        <v>0.19544876676283102</v>
      </c>
      <c r="AD45" s="13">
        <v>41</v>
      </c>
      <c r="AE45" s="29">
        <v>0.26592154433077642</v>
      </c>
      <c r="AF45" s="29">
        <v>0.25326758212770439</v>
      </c>
      <c r="AG45" s="29">
        <v>0.22746695840716474</v>
      </c>
      <c r="AH45" s="29">
        <v>0.24170682723264164</v>
      </c>
      <c r="AI45" s="29">
        <v>0.27627621319492185</v>
      </c>
      <c r="AJ45" s="29">
        <v>0.45644275401035145</v>
      </c>
      <c r="AK45" s="13">
        <v>41</v>
      </c>
      <c r="AL45" s="32">
        <v>0.20687023766410978</v>
      </c>
      <c r="AM45" s="32">
        <v>0.19001723546103774</v>
      </c>
      <c r="AN45" s="32">
        <v>0.15732189174049807</v>
      </c>
      <c r="AO45" s="32">
        <v>0.16388944056597496</v>
      </c>
      <c r="AP45" s="32">
        <v>0.21857274652825517</v>
      </c>
      <c r="AQ45" s="32">
        <v>0.39977608734368481</v>
      </c>
    </row>
    <row r="46" spans="1:43">
      <c r="A46" s="106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2"/>
      <c r="P46" s="13">
        <v>42</v>
      </c>
      <c r="Q46" s="29">
        <v>1.5932821322180553E-2</v>
      </c>
      <c r="R46" s="29">
        <v>1.0381692923853785E-2</v>
      </c>
      <c r="S46" s="29">
        <v>8.1923035487223099E-4</v>
      </c>
      <c r="T46" s="29">
        <v>0</v>
      </c>
      <c r="U46" s="30">
        <v>1.9274492639175942E-2</v>
      </c>
      <c r="V46" s="30">
        <v>3.5253623222547152E-2</v>
      </c>
      <c r="W46" s="13">
        <v>42</v>
      </c>
      <c r="X46" s="29">
        <v>0.17545809839022342</v>
      </c>
      <c r="Y46" s="29">
        <v>0.20334196089009302</v>
      </c>
      <c r="Z46" s="29">
        <v>0.24813467305451142</v>
      </c>
      <c r="AA46" s="29">
        <v>0.311822167870765</v>
      </c>
      <c r="AB46" s="31">
        <v>0.16868200293980751</v>
      </c>
      <c r="AC46" s="31">
        <v>0.19544876676283102</v>
      </c>
      <c r="AD46" s="13">
        <v>42</v>
      </c>
      <c r="AE46" s="29">
        <v>0.26623369981083045</v>
      </c>
      <c r="AF46" s="29">
        <v>0.25415338177807195</v>
      </c>
      <c r="AG46" s="29">
        <v>0.22924148306275136</v>
      </c>
      <c r="AH46" s="29">
        <v>0.24170682723264164</v>
      </c>
      <c r="AI46" s="29">
        <v>0.27627621319492179</v>
      </c>
      <c r="AJ46" s="29">
        <v>0.45644275401035134</v>
      </c>
      <c r="AK46" s="13">
        <v>42</v>
      </c>
      <c r="AL46" s="32">
        <v>0.20718239314416378</v>
      </c>
      <c r="AM46" s="32">
        <v>0.19090303511140527</v>
      </c>
      <c r="AN46" s="32">
        <v>0.15909641639608468</v>
      </c>
      <c r="AO46" s="32">
        <v>0.16388944056597496</v>
      </c>
      <c r="AP46" s="32">
        <v>0.21857274652825515</v>
      </c>
      <c r="AQ46" s="32">
        <v>0.39977608734368469</v>
      </c>
    </row>
    <row r="47" spans="1:43">
      <c r="A47" s="106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2"/>
      <c r="P47" s="13">
        <v>43</v>
      </c>
      <c r="Q47" s="29">
        <v>1.6013422146660371E-2</v>
      </c>
      <c r="R47" s="29">
        <v>1.06062374934366E-2</v>
      </c>
      <c r="S47" s="29">
        <v>1.2756551427211397E-3</v>
      </c>
      <c r="T47" s="29">
        <v>0</v>
      </c>
      <c r="U47" s="30">
        <v>1.9274492639175942E-2</v>
      </c>
      <c r="V47" s="30">
        <v>3.5253623222547152E-2</v>
      </c>
      <c r="W47" s="13">
        <v>43</v>
      </c>
      <c r="X47" s="29">
        <v>0.17556812232148336</v>
      </c>
      <c r="Y47" s="29">
        <v>0.2036501901493562</v>
      </c>
      <c r="Z47" s="29">
        <v>0.24875844176994685</v>
      </c>
      <c r="AA47" s="29">
        <v>0.311822167870765</v>
      </c>
      <c r="AB47" s="31">
        <v>0.16868200293980751</v>
      </c>
      <c r="AC47" s="31">
        <v>0.19544876676283102</v>
      </c>
      <c r="AD47" s="13">
        <v>43</v>
      </c>
      <c r="AE47" s="29">
        <v>0.26653133643134708</v>
      </c>
      <c r="AF47" s="29">
        <v>0.25499798144470148</v>
      </c>
      <c r="AG47" s="29">
        <v>0.23093347168784556</v>
      </c>
      <c r="AH47" s="29">
        <v>0.24170682723264164</v>
      </c>
      <c r="AI47" s="29">
        <v>0.27627621319492185</v>
      </c>
      <c r="AJ47" s="29">
        <v>0.45644275401035139</v>
      </c>
      <c r="AK47" s="13">
        <v>43</v>
      </c>
      <c r="AL47" s="32">
        <v>0.20748002976468038</v>
      </c>
      <c r="AM47" s="32">
        <v>0.1917476347780348</v>
      </c>
      <c r="AN47" s="32">
        <v>0.16078840502117889</v>
      </c>
      <c r="AO47" s="32">
        <v>0.16388944056597496</v>
      </c>
      <c r="AP47" s="32">
        <v>0.21857274652825517</v>
      </c>
      <c r="AQ47" s="32">
        <v>0.39977608734368475</v>
      </c>
    </row>
    <row r="48" spans="1:43">
      <c r="A48" s="106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2"/>
      <c r="P48" s="13">
        <v>44</v>
      </c>
      <c r="Q48" s="29">
        <v>1.6090359297300197E-2</v>
      </c>
      <c r="R48" s="29">
        <v>1.0820575491674743E-2</v>
      </c>
      <c r="S48" s="29">
        <v>1.7113333493041889E-3</v>
      </c>
      <c r="T48" s="29">
        <v>0</v>
      </c>
      <c r="U48" s="30">
        <v>1.9274492639175942E-2</v>
      </c>
      <c r="V48" s="30">
        <v>3.5253623222547152E-2</v>
      </c>
      <c r="W48" s="13">
        <v>44</v>
      </c>
      <c r="X48" s="29">
        <v>0.17567314516495874</v>
      </c>
      <c r="Y48" s="29">
        <v>0.20394440898774382</v>
      </c>
      <c r="Z48" s="29">
        <v>0.24935385736195342</v>
      </c>
      <c r="AA48" s="29">
        <v>0.311822167870765</v>
      </c>
      <c r="AB48" s="31">
        <v>0.16868200293980753</v>
      </c>
      <c r="AC48" s="31">
        <v>0.19544876676283102</v>
      </c>
      <c r="AD48" s="13">
        <v>44</v>
      </c>
      <c r="AE48" s="29">
        <v>0.26681544411456742</v>
      </c>
      <c r="AF48" s="29">
        <v>0.25580419021739326</v>
      </c>
      <c r="AG48" s="29">
        <v>0.23254855173907188</v>
      </c>
      <c r="AH48" s="29">
        <v>0.24170682723264164</v>
      </c>
      <c r="AI48" s="29">
        <v>0.27627621319492185</v>
      </c>
      <c r="AJ48" s="29">
        <v>0.45644275401035139</v>
      </c>
      <c r="AK48" s="13">
        <v>44</v>
      </c>
      <c r="AL48" s="32">
        <v>0.20776413744790076</v>
      </c>
      <c r="AM48" s="32">
        <v>0.19255384355072661</v>
      </c>
      <c r="AN48" s="32">
        <v>0.16240348507240521</v>
      </c>
      <c r="AO48" s="32">
        <v>0.16388944056597496</v>
      </c>
      <c r="AP48" s="32">
        <v>0.21857274652825517</v>
      </c>
      <c r="AQ48" s="32">
        <v>0.39977608734368475</v>
      </c>
    </row>
    <row r="49" spans="1:43">
      <c r="A49" s="106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2"/>
      <c r="P49" s="13">
        <v>45</v>
      </c>
      <c r="Q49" s="29">
        <v>1.6163877019022704E-2</v>
      </c>
      <c r="R49" s="29">
        <v>1.1025387356657855E-2</v>
      </c>
      <c r="S49" s="29">
        <v>2.1276480800391032E-3</v>
      </c>
      <c r="T49" s="29">
        <v>0</v>
      </c>
      <c r="U49" s="30">
        <v>1.9274492639175942E-2</v>
      </c>
      <c r="V49" s="30">
        <v>3.5253623222547152E-2</v>
      </c>
      <c r="W49" s="13">
        <v>45</v>
      </c>
      <c r="X49" s="29">
        <v>0.17577350032650188</v>
      </c>
      <c r="Y49" s="29">
        <v>0.2042255514333142</v>
      </c>
      <c r="Z49" s="29">
        <v>0.24992281003875969</v>
      </c>
      <c r="AA49" s="29">
        <v>0.311822167870765</v>
      </c>
      <c r="AB49" s="31">
        <v>0.16868200293980751</v>
      </c>
      <c r="AC49" s="31">
        <v>0.19544876676283102</v>
      </c>
      <c r="AD49" s="13">
        <v>45</v>
      </c>
      <c r="AE49" s="29">
        <v>0.26708692478964469</v>
      </c>
      <c r="AF49" s="29">
        <v>0.25657456748907653</v>
      </c>
      <c r="AG49" s="29">
        <v>0.23409185045468811</v>
      </c>
      <c r="AH49" s="29">
        <v>0.24170682723264164</v>
      </c>
      <c r="AI49" s="29">
        <v>0.27627621319492185</v>
      </c>
      <c r="AJ49" s="29">
        <v>0.45644275401035139</v>
      </c>
      <c r="AK49" s="13">
        <v>45</v>
      </c>
      <c r="AL49" s="32">
        <v>0.20803561812297802</v>
      </c>
      <c r="AM49" s="32">
        <v>0.19332422082240985</v>
      </c>
      <c r="AN49" s="32">
        <v>0.16394678378802144</v>
      </c>
      <c r="AO49" s="32">
        <v>0.16388944056597496</v>
      </c>
      <c r="AP49" s="32">
        <v>0.21857274652825517</v>
      </c>
      <c r="AQ49" s="32">
        <v>0.39977608734368475</v>
      </c>
    </row>
    <row r="50" spans="1:43">
      <c r="A50" s="106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2"/>
      <c r="P50" s="13">
        <v>46</v>
      </c>
      <c r="Q50" s="29">
        <v>1.6234198318061617E-2</v>
      </c>
      <c r="R50" s="29">
        <v>1.1221294357946053E-2</v>
      </c>
      <c r="S50" s="29">
        <v>2.5258621703072815E-3</v>
      </c>
      <c r="T50" s="29">
        <v>0</v>
      </c>
      <c r="U50" s="30">
        <v>1.9274492639175942E-2</v>
      </c>
      <c r="V50" s="30">
        <v>3.5253623222547152E-2</v>
      </c>
      <c r="W50" s="13">
        <v>46</v>
      </c>
      <c r="X50" s="29">
        <v>0.17586949222015186</v>
      </c>
      <c r="Y50" s="29">
        <v>0.20449447029429457</v>
      </c>
      <c r="Z50" s="29">
        <v>0.25046702564266132</v>
      </c>
      <c r="AA50" s="29">
        <v>0.311822167870765</v>
      </c>
      <c r="AB50" s="31">
        <v>0.16868200293980751</v>
      </c>
      <c r="AC50" s="31">
        <v>0.19544876676283102</v>
      </c>
      <c r="AD50" s="13">
        <v>46</v>
      </c>
      <c r="AE50" s="29">
        <v>0.26734660195710991</v>
      </c>
      <c r="AF50" s="29">
        <v>0.25731145009677359</v>
      </c>
      <c r="AG50" s="29">
        <v>0.2355680492261471</v>
      </c>
      <c r="AH50" s="29">
        <v>0.24170682723264164</v>
      </c>
      <c r="AI50" s="29">
        <v>0.27627621319492185</v>
      </c>
      <c r="AJ50" s="29">
        <v>0.45644275401035139</v>
      </c>
      <c r="AK50" s="13">
        <v>46</v>
      </c>
      <c r="AL50" s="32">
        <v>0.20829529529044322</v>
      </c>
      <c r="AM50" s="32">
        <v>0.19406110343010693</v>
      </c>
      <c r="AN50" s="32">
        <v>0.16542298255948043</v>
      </c>
      <c r="AO50" s="32">
        <v>0.16388944056597496</v>
      </c>
      <c r="AP50" s="32">
        <v>0.21857274652825517</v>
      </c>
      <c r="AQ50" s="32">
        <v>0.39977608734368475</v>
      </c>
    </row>
    <row r="51" spans="1:43">
      <c r="A51" s="106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2"/>
      <c r="P51" s="13">
        <v>47</v>
      </c>
      <c r="Q51" s="29">
        <v>1.6301527221396748E-2</v>
      </c>
      <c r="R51" s="29">
        <v>1.1408864891094323E-2</v>
      </c>
      <c r="S51" s="29">
        <v>2.9071309801385159E-3</v>
      </c>
      <c r="T51" s="29">
        <v>0</v>
      </c>
      <c r="U51" s="30">
        <v>1.9274492639175942E-2</v>
      </c>
      <c r="V51" s="30">
        <v>3.5253623222547152E-2</v>
      </c>
      <c r="W51" s="13">
        <v>47</v>
      </c>
      <c r="X51" s="29">
        <v>0.17596139935236993</v>
      </c>
      <c r="Y51" s="29">
        <v>0.20475194579948852</v>
      </c>
      <c r="Z51" s="29">
        <v>0.25098808313575866</v>
      </c>
      <c r="AA51" s="29">
        <v>0.311822167870765</v>
      </c>
      <c r="AB51" s="31">
        <v>0.16868200293980751</v>
      </c>
      <c r="AC51" s="31">
        <v>0.19544876676283102</v>
      </c>
      <c r="AD51" s="13">
        <v>47</v>
      </c>
      <c r="AE51" s="29">
        <v>0.26759522903234256</v>
      </c>
      <c r="AF51" s="29">
        <v>0.25801697599776013</v>
      </c>
      <c r="AG51" s="29">
        <v>0.23698143102860789</v>
      </c>
      <c r="AH51" s="29">
        <v>0.24170682723264164</v>
      </c>
      <c r="AI51" s="29">
        <v>0.27627621319492185</v>
      </c>
      <c r="AJ51" s="29">
        <v>0.45644275401035139</v>
      </c>
      <c r="AK51" s="13">
        <v>47</v>
      </c>
      <c r="AL51" s="32">
        <v>0.20854392236567587</v>
      </c>
      <c r="AM51" s="32">
        <v>0.19476662933109348</v>
      </c>
      <c r="AN51" s="32">
        <v>0.16683636436194121</v>
      </c>
      <c r="AO51" s="32">
        <v>0.16388944056597496</v>
      </c>
      <c r="AP51" s="32">
        <v>0.21857274652825517</v>
      </c>
      <c r="AQ51" s="32">
        <v>0.39977608734368475</v>
      </c>
    </row>
    <row r="52" spans="1:43">
      <c r="A52" s="106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2"/>
      <c r="P52" s="13">
        <v>48</v>
      </c>
      <c r="Q52" s="29">
        <v>1.6366050753759586E-2</v>
      </c>
      <c r="R52" s="29">
        <v>1.1588619985361417E-2</v>
      </c>
      <c r="S52" s="29">
        <v>3.2725135895601159E-3</v>
      </c>
      <c r="T52" s="29">
        <v>0</v>
      </c>
      <c r="U52" s="30">
        <v>1.9274492639175942E-2</v>
      </c>
      <c r="V52" s="30">
        <v>3.5253623222547152E-2</v>
      </c>
      <c r="W52" s="13">
        <v>48</v>
      </c>
      <c r="X52" s="29">
        <v>0.17604947702074555</v>
      </c>
      <c r="Y52" s="29">
        <v>0.20499869315863276</v>
      </c>
      <c r="Z52" s="29">
        <v>0.25148742989997691</v>
      </c>
      <c r="AA52" s="29">
        <v>0.311822167870765</v>
      </c>
      <c r="AB52" s="31">
        <v>0.16868200293980751</v>
      </c>
      <c r="AC52" s="31">
        <v>0.19544876676283102</v>
      </c>
      <c r="AD52" s="13">
        <v>48</v>
      </c>
      <c r="AE52" s="29">
        <v>0.26783349664610717</v>
      </c>
      <c r="AF52" s="29">
        <v>0.25869310498620557</v>
      </c>
      <c r="AG52" s="29">
        <v>0.23833592192263278</v>
      </c>
      <c r="AH52" s="29">
        <v>0.24170682723264164</v>
      </c>
      <c r="AI52" s="29">
        <v>0.27627621319492185</v>
      </c>
      <c r="AJ52" s="29">
        <v>0.45644275401035134</v>
      </c>
      <c r="AK52" s="13">
        <v>48</v>
      </c>
      <c r="AL52" s="32">
        <v>0.20878218997944051</v>
      </c>
      <c r="AM52" s="32">
        <v>0.19544275831953892</v>
      </c>
      <c r="AN52" s="32">
        <v>0.16819085525596611</v>
      </c>
      <c r="AO52" s="32">
        <v>0.16388944056597496</v>
      </c>
      <c r="AP52" s="32">
        <v>0.21857274652825517</v>
      </c>
      <c r="AQ52" s="32">
        <v>0.39977608734368469</v>
      </c>
    </row>
    <row r="53" spans="1:43">
      <c r="A53" s="106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2"/>
      <c r="P53" s="13">
        <v>49</v>
      </c>
      <c r="Q53" s="29">
        <v>1.6427940672556589E-2</v>
      </c>
      <c r="R53" s="29">
        <v>1.1761038137005365E-2</v>
      </c>
      <c r="S53" s="29">
        <v>3.6229826230869564E-3</v>
      </c>
      <c r="T53" s="29">
        <v>0</v>
      </c>
      <c r="U53" s="30">
        <v>1.9274492639175942E-2</v>
      </c>
      <c r="V53" s="30">
        <v>3.5253623222547152E-2</v>
      </c>
      <c r="W53" s="13">
        <v>49</v>
      </c>
      <c r="X53" s="29">
        <v>0.17613395968224874</v>
      </c>
      <c r="Y53" s="29">
        <v>0.20523536919699559</v>
      </c>
      <c r="Z53" s="29">
        <v>0.25196639516361485</v>
      </c>
      <c r="AA53" s="29">
        <v>0.311822167870765</v>
      </c>
      <c r="AB53" s="31">
        <v>0.16868200293980751</v>
      </c>
      <c r="AC53" s="31">
        <v>0.19544876676283102</v>
      </c>
      <c r="AD53" s="13">
        <v>49</v>
      </c>
      <c r="AE53" s="29">
        <v>0.26806203905114667</v>
      </c>
      <c r="AF53" s="29">
        <v>0.25934163687308182</v>
      </c>
      <c r="AG53" s="29">
        <v>0.23963512747404439</v>
      </c>
      <c r="AH53" s="29">
        <v>0.24170682723264164</v>
      </c>
      <c r="AI53" s="29">
        <v>0.27627621319492185</v>
      </c>
      <c r="AJ53" s="29">
        <v>0.45644275401035139</v>
      </c>
      <c r="AK53" s="13">
        <v>49</v>
      </c>
      <c r="AL53" s="32">
        <v>0.20901073238448001</v>
      </c>
      <c r="AM53" s="32">
        <v>0.19609129020641514</v>
      </c>
      <c r="AN53" s="32">
        <v>0.16949006080737772</v>
      </c>
      <c r="AO53" s="32">
        <v>0.16388944056597496</v>
      </c>
      <c r="AP53" s="32">
        <v>0.21857274652825517</v>
      </c>
      <c r="AQ53" s="32">
        <v>0.39977608734368475</v>
      </c>
    </row>
    <row r="54" spans="1:43" ht="13.5" thickBot="1">
      <c r="A54" s="114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6"/>
      <c r="P54" s="13">
        <v>50</v>
      </c>
      <c r="Q54" s="29">
        <v>1.6487354994601713E-2</v>
      </c>
      <c r="R54" s="29">
        <v>1.1926559562583554E-2</v>
      </c>
      <c r="S54" s="29">
        <v>3.9594328952727237E-3</v>
      </c>
      <c r="T54" s="29">
        <v>0</v>
      </c>
      <c r="U54" s="30">
        <v>1.9274492639175942E-2</v>
      </c>
      <c r="V54" s="30">
        <v>3.5253623222547152E-2</v>
      </c>
      <c r="W54" s="13">
        <v>50</v>
      </c>
      <c r="X54" s="29">
        <v>0.17621506303729173</v>
      </c>
      <c r="Y54" s="29">
        <v>0.20546257819382388</v>
      </c>
      <c r="Z54" s="29">
        <v>0.25242620181670722</v>
      </c>
      <c r="AA54" s="29">
        <v>0.311822167870765</v>
      </c>
      <c r="AB54" s="31">
        <v>0.16868200293980751</v>
      </c>
      <c r="AC54" s="31">
        <v>0.19544876676283102</v>
      </c>
      <c r="AD54" s="13">
        <v>50</v>
      </c>
      <c r="AE54" s="29">
        <v>0.26828143975998464</v>
      </c>
      <c r="AF54" s="29">
        <v>0.25996422748448295</v>
      </c>
      <c r="AG54" s="29">
        <v>0.24088236480339956</v>
      </c>
      <c r="AH54" s="29">
        <v>0.24170682723264164</v>
      </c>
      <c r="AI54" s="29">
        <v>0.27627621319492185</v>
      </c>
      <c r="AJ54" s="29">
        <v>0.45644275401035139</v>
      </c>
      <c r="AK54" s="13">
        <v>50</v>
      </c>
      <c r="AL54" s="32">
        <v>0.20923013309331798</v>
      </c>
      <c r="AM54" s="32">
        <v>0.19671388081781629</v>
      </c>
      <c r="AN54" s="32">
        <v>0.17073729813673288</v>
      </c>
      <c r="AO54" s="32">
        <v>0.16388944056597496</v>
      </c>
      <c r="AP54" s="32">
        <v>0.21857274652825517</v>
      </c>
      <c r="AQ54" s="32">
        <v>0.39977608734368475</v>
      </c>
    </row>
    <row r="55" spans="1:43">
      <c r="P55" s="13">
        <v>51</v>
      </c>
      <c r="Q55" s="29">
        <v>1.6544439343233304E-2</v>
      </c>
      <c r="R55" s="29">
        <v>1.208558995186456E-2</v>
      </c>
      <c r="S55" s="29">
        <v>4.2826890391374807E-3</v>
      </c>
      <c r="T55" s="29">
        <v>0</v>
      </c>
      <c r="U55" s="30">
        <v>1.9274492639175942E-2</v>
      </c>
      <c r="V55" s="30">
        <v>3.5253623222547152E-2</v>
      </c>
      <c r="W55" s="13">
        <v>51</v>
      </c>
      <c r="X55" s="29">
        <v>0.17629298586860759</v>
      </c>
      <c r="Y55" s="29">
        <v>0.20568087703391383</v>
      </c>
      <c r="Z55" s="29">
        <v>0.25286797683634504</v>
      </c>
      <c r="AA55" s="29">
        <v>0.311822167870765</v>
      </c>
      <c r="AB55" s="31">
        <v>0.16868200293980751</v>
      </c>
      <c r="AC55" s="31">
        <v>0.19544876676283102</v>
      </c>
      <c r="AD55" s="13">
        <v>51</v>
      </c>
      <c r="AE55" s="29">
        <v>0.26849223651945636</v>
      </c>
      <c r="AF55" s="29">
        <v>0.26056240277778997</v>
      </c>
      <c r="AG55" s="29">
        <v>0.24208069086493691</v>
      </c>
      <c r="AH55" s="29">
        <v>0.24170682723264164</v>
      </c>
      <c r="AI55" s="29">
        <v>0.27627621319492185</v>
      </c>
      <c r="AJ55" s="29">
        <v>0.45644275401035139</v>
      </c>
      <c r="AK55" s="13">
        <v>51</v>
      </c>
      <c r="AL55" s="32">
        <v>0.2094409298527897</v>
      </c>
      <c r="AM55" s="32">
        <v>0.19731205611112332</v>
      </c>
      <c r="AN55" s="32">
        <v>0.17193562419827024</v>
      </c>
      <c r="AO55" s="32">
        <v>0.16388944056597496</v>
      </c>
      <c r="AP55" s="32">
        <v>0.21857274652825517</v>
      </c>
      <c r="AQ55" s="32">
        <v>0.39977608734368475</v>
      </c>
    </row>
    <row r="56" spans="1:43">
      <c r="P56" s="13">
        <v>52</v>
      </c>
      <c r="Q56" s="29">
        <v>1.659932813999445E-2</v>
      </c>
      <c r="R56" s="29">
        <v>1.2238503787711682E-2</v>
      </c>
      <c r="S56" s="29">
        <v>4.5935122543920535E-3</v>
      </c>
      <c r="T56" s="29">
        <v>0</v>
      </c>
      <c r="U56" s="30">
        <v>1.9274492639175942E-2</v>
      </c>
      <c r="V56" s="30">
        <v>3.5253623222547152E-2</v>
      </c>
      <c r="W56" s="13">
        <v>52</v>
      </c>
      <c r="X56" s="29">
        <v>0.17636791166794977</v>
      </c>
      <c r="Y56" s="29">
        <v>0.20589077976476955</v>
      </c>
      <c r="Z56" s="29">
        <v>0.25329276050907368</v>
      </c>
      <c r="AA56" s="29">
        <v>0.311822167870765</v>
      </c>
      <c r="AB56" s="31">
        <v>0.16868200293980751</v>
      </c>
      <c r="AC56" s="31">
        <v>0.19544876676283102</v>
      </c>
      <c r="AD56" s="13">
        <v>52</v>
      </c>
      <c r="AE56" s="29">
        <v>0.26869492571125614</v>
      </c>
      <c r="AF56" s="29">
        <v>0.26113757132904675</v>
      </c>
      <c r="AG56" s="29">
        <v>0.24323292746256889</v>
      </c>
      <c r="AH56" s="29">
        <v>0.24170682723264164</v>
      </c>
      <c r="AI56" s="29">
        <v>0.27627621319492185</v>
      </c>
      <c r="AJ56" s="29">
        <v>0.45644275401035139</v>
      </c>
      <c r="AK56" s="13">
        <v>52</v>
      </c>
      <c r="AL56" s="32">
        <v>0.20964361904458947</v>
      </c>
      <c r="AM56" s="32">
        <v>0.1978872246623801</v>
      </c>
      <c r="AN56" s="32">
        <v>0.17308786079590222</v>
      </c>
      <c r="AO56" s="32">
        <v>0.16388944056597496</v>
      </c>
      <c r="AP56" s="32">
        <v>0.21857274652825517</v>
      </c>
      <c r="AQ56" s="32">
        <v>0.39977608734368475</v>
      </c>
    </row>
    <row r="57" spans="1:43" ht="13.5" thickBot="1">
      <c r="B57" s="60" t="s">
        <v>36</v>
      </c>
      <c r="C57" s="61">
        <v>1</v>
      </c>
      <c r="D57" s="61">
        <v>2</v>
      </c>
      <c r="E57" s="61">
        <v>3</v>
      </c>
      <c r="P57" s="13">
        <v>53</v>
      </c>
      <c r="Q57" s="29">
        <v>1.6652145661406114E-2</v>
      </c>
      <c r="R57" s="29">
        <v>1.2385647290130607E-2</v>
      </c>
      <c r="S57" s="29">
        <v>4.8926062917124926E-3</v>
      </c>
      <c r="T57" s="29">
        <v>0</v>
      </c>
      <c r="U57" s="30">
        <v>1.9274492639175939E-2</v>
      </c>
      <c r="V57" s="30">
        <v>3.5253623222547152E-2</v>
      </c>
      <c r="W57" s="13">
        <v>53</v>
      </c>
      <c r="X57" s="29">
        <v>0.17644001007863752</v>
      </c>
      <c r="Y57" s="29">
        <v>0.20609276163785714</v>
      </c>
      <c r="Z57" s="29">
        <v>0.25370151460924656</v>
      </c>
      <c r="AA57" s="29">
        <v>0.311822167870765</v>
      </c>
      <c r="AB57" s="31">
        <v>0.16868200293980751</v>
      </c>
      <c r="AC57" s="31">
        <v>0.19544876676283102</v>
      </c>
      <c r="AD57" s="13">
        <v>53</v>
      </c>
      <c r="AE57" s="29">
        <v>0.26888996625430872</v>
      </c>
      <c r="AF57" s="29">
        <v>0.26169103540667116</v>
      </c>
      <c r="AG57" s="29">
        <v>0.24434168343387522</v>
      </c>
      <c r="AH57" s="29">
        <v>0.24170682723264164</v>
      </c>
      <c r="AI57" s="29">
        <v>0.27627621319492185</v>
      </c>
      <c r="AJ57" s="29">
        <v>0.45644275401035139</v>
      </c>
      <c r="AK57" s="13">
        <v>53</v>
      </c>
      <c r="AL57" s="32">
        <v>0.20983865958764208</v>
      </c>
      <c r="AM57" s="32">
        <v>0.19844068874000451</v>
      </c>
      <c r="AN57" s="32">
        <v>0.17419661676720855</v>
      </c>
      <c r="AO57" s="32">
        <v>0.16388944056597496</v>
      </c>
      <c r="AP57" s="32">
        <v>0.21857274652825517</v>
      </c>
      <c r="AQ57" s="32">
        <v>0.39977608734368475</v>
      </c>
    </row>
    <row r="58" spans="1:43" ht="13.5" thickTop="1">
      <c r="B58" s="54" t="s">
        <v>33</v>
      </c>
      <c r="C58" s="55">
        <v>3</v>
      </c>
      <c r="D58" s="55">
        <v>1.5</v>
      </c>
      <c r="E58" s="55">
        <v>6</v>
      </c>
      <c r="P58" s="13">
        <v>54</v>
      </c>
      <c r="Q58" s="29">
        <v>1.6703006978321052E-2</v>
      </c>
      <c r="R58" s="29">
        <v>1.2527341033200686E-2</v>
      </c>
      <c r="S58" s="29">
        <v>5.180622772095138E-3</v>
      </c>
      <c r="T58" s="29">
        <v>0</v>
      </c>
      <c r="U58" s="30">
        <v>1.9274492639175942E-2</v>
      </c>
      <c r="V58" s="30">
        <v>3.5253623222547152E-2</v>
      </c>
      <c r="W58" s="13">
        <v>54</v>
      </c>
      <c r="X58" s="29">
        <v>0.17650943817781833</v>
      </c>
      <c r="Y58" s="29">
        <v>0.20628726270083034</v>
      </c>
      <c r="Z58" s="29">
        <v>0.25409512966867231</v>
      </c>
      <c r="AA58" s="29">
        <v>0.311822167870765</v>
      </c>
      <c r="AB58" s="31">
        <v>0.16868200293980751</v>
      </c>
      <c r="AC58" s="31">
        <v>0.19544876676283102</v>
      </c>
      <c r="AD58" s="13">
        <v>54</v>
      </c>
      <c r="AE58" s="29">
        <v>0.26907778307354457</v>
      </c>
      <c r="AF58" s="29">
        <v>0.26222400081475394</v>
      </c>
      <c r="AG58" s="29">
        <v>0.24540937436920721</v>
      </c>
      <c r="AH58" s="29">
        <v>0.24170682723264164</v>
      </c>
      <c r="AI58" s="29">
        <v>0.27627621319492185</v>
      </c>
      <c r="AJ58" s="29">
        <v>0.45644275401035145</v>
      </c>
      <c r="AK58" s="13">
        <v>54</v>
      </c>
      <c r="AL58" s="32">
        <v>0.21002647640687791</v>
      </c>
      <c r="AM58" s="32">
        <v>0.19897365414808726</v>
      </c>
      <c r="AN58" s="32">
        <v>0.17526430770254053</v>
      </c>
      <c r="AO58" s="32">
        <v>0.16388944056597496</v>
      </c>
      <c r="AP58" s="32">
        <v>0.21857274652825517</v>
      </c>
      <c r="AQ58" s="32">
        <v>0.39977608734368481</v>
      </c>
    </row>
    <row r="59" spans="1:43">
      <c r="B59" s="54" t="s">
        <v>10</v>
      </c>
      <c r="C59" s="55">
        <v>0.11</v>
      </c>
      <c r="D59" s="55">
        <v>0.06</v>
      </c>
      <c r="E59" s="55">
        <v>0.3</v>
      </c>
      <c r="P59" s="13">
        <v>55</v>
      </c>
      <c r="Q59" s="29">
        <v>1.6752018792802723E-2</v>
      </c>
      <c r="R59" s="29">
        <v>1.2663882276522761E-2</v>
      </c>
      <c r="S59" s="29">
        <v>5.4581659259184132E-3</v>
      </c>
      <c r="T59" s="29">
        <v>0</v>
      </c>
      <c r="U59" s="30">
        <v>1.9274492639175942E-2</v>
      </c>
      <c r="V59" s="30">
        <v>3.5253623222547152E-2</v>
      </c>
      <c r="W59" s="13">
        <v>55</v>
      </c>
      <c r="X59" s="29">
        <v>0.17657634161884708</v>
      </c>
      <c r="Y59" s="29">
        <v>0.2064746909978773</v>
      </c>
      <c r="Z59" s="29">
        <v>0.25447443145320986</v>
      </c>
      <c r="AA59" s="29">
        <v>0.311822167870765</v>
      </c>
      <c r="AB59" s="31">
        <v>0.16868200293980751</v>
      </c>
      <c r="AC59" s="31">
        <v>0.19544876676283102</v>
      </c>
      <c r="AD59" s="13">
        <v>55</v>
      </c>
      <c r="AE59" s="29">
        <v>0.26925877019026279</v>
      </c>
      <c r="AF59" s="29">
        <v>0.26273758566254279</v>
      </c>
      <c r="AG59" s="29">
        <v>0.24643824017961802</v>
      </c>
      <c r="AH59" s="29">
        <v>0.24170682723264164</v>
      </c>
      <c r="AI59" s="29">
        <v>0.27627621319492185</v>
      </c>
      <c r="AJ59" s="29">
        <v>0.45644275401035139</v>
      </c>
      <c r="AK59" s="13">
        <v>55</v>
      </c>
      <c r="AL59" s="32">
        <v>0.21020746352359609</v>
      </c>
      <c r="AM59" s="32">
        <v>0.19948723899587611</v>
      </c>
      <c r="AN59" s="32">
        <v>0.17629317351295135</v>
      </c>
      <c r="AO59" s="32">
        <v>0.16388944056597496</v>
      </c>
      <c r="AP59" s="32">
        <v>0.21857274652825517</v>
      </c>
      <c r="AQ59" s="32">
        <v>0.39977608734368475</v>
      </c>
    </row>
    <row r="60" spans="1:43">
      <c r="B60" s="54" t="s">
        <v>13</v>
      </c>
      <c r="C60" s="56">
        <v>1000</v>
      </c>
      <c r="D60" s="56">
        <v>500</v>
      </c>
      <c r="E60" s="56">
        <v>250</v>
      </c>
      <c r="P60" s="13">
        <v>56</v>
      </c>
      <c r="Q60" s="29">
        <v>1.6799280185338616E-2</v>
      </c>
      <c r="R60" s="29">
        <v>1.2795547046869049E-2</v>
      </c>
      <c r="S60" s="29">
        <v>5.7257968242480006E-3</v>
      </c>
      <c r="T60" s="29">
        <v>0</v>
      </c>
      <c r="U60" s="30">
        <v>1.9274492639175942E-2</v>
      </c>
      <c r="V60" s="30">
        <v>3.5253623222547152E-2</v>
      </c>
      <c r="W60" s="13">
        <v>56</v>
      </c>
      <c r="X60" s="29">
        <v>0.17664085565126769</v>
      </c>
      <c r="Y60" s="29">
        <v>0.20665542542717252</v>
      </c>
      <c r="Z60" s="29">
        <v>0.25484018674544245</v>
      </c>
      <c r="AA60" s="29">
        <v>0.311822167870765</v>
      </c>
      <c r="AB60" s="31">
        <v>0.16868200293980751</v>
      </c>
      <c r="AC60" s="31">
        <v>0.19544876676283102</v>
      </c>
      <c r="AD60" s="13">
        <v>56</v>
      </c>
      <c r="AE60" s="29">
        <v>0.26943329348138384</v>
      </c>
      <c r="AF60" s="29">
        <v>0.26323282819433919</v>
      </c>
      <c r="AG60" s="29">
        <v>0.24743036078251421</v>
      </c>
      <c r="AH60" s="29">
        <v>0.24170682723264164</v>
      </c>
      <c r="AI60" s="29">
        <v>0.27627621319492185</v>
      </c>
      <c r="AJ60" s="29">
        <v>0.45644275401035139</v>
      </c>
      <c r="AK60" s="13">
        <v>56</v>
      </c>
      <c r="AL60" s="32">
        <v>0.21038198681471718</v>
      </c>
      <c r="AM60" s="32">
        <v>0.19998248152767253</v>
      </c>
      <c r="AN60" s="32">
        <v>0.17728529411584754</v>
      </c>
      <c r="AO60" s="32">
        <v>0.16388944056597496</v>
      </c>
      <c r="AP60" s="32">
        <v>0.21857274652825517</v>
      </c>
      <c r="AQ60" s="32">
        <v>0.39977608734368475</v>
      </c>
    </row>
    <row r="61" spans="1:43">
      <c r="B61" s="15" t="s">
        <v>35</v>
      </c>
      <c r="C61" s="42">
        <v>0.05</v>
      </c>
      <c r="D61" s="42">
        <v>0</v>
      </c>
      <c r="E61" s="42">
        <v>0.1</v>
      </c>
      <c r="P61" s="13">
        <v>57</v>
      </c>
      <c r="Q61" s="29">
        <v>1.6844883283399569E-2</v>
      </c>
      <c r="R61" s="29">
        <v>1.2922592000711958E-2</v>
      </c>
      <c r="S61" s="29">
        <v>5.9840371647414629E-3</v>
      </c>
      <c r="T61" s="29">
        <v>0</v>
      </c>
      <c r="U61" s="30">
        <v>1.9274492639175942E-2</v>
      </c>
      <c r="V61" s="30">
        <v>3.5253623222547152E-2</v>
      </c>
      <c r="W61" s="13">
        <v>57</v>
      </c>
      <c r="X61" s="29">
        <v>0.1767031060334279</v>
      </c>
      <c r="Y61" s="29">
        <v>0.20682981829754513</v>
      </c>
      <c r="Z61" s="29">
        <v>0.25519310851864929</v>
      </c>
      <c r="AA61" s="29">
        <v>0.311822167870765</v>
      </c>
      <c r="AB61" s="31">
        <v>0.16868200293980751</v>
      </c>
      <c r="AC61" s="31">
        <v>0.19544876676283102</v>
      </c>
      <c r="AD61" s="13">
        <v>57</v>
      </c>
      <c r="AE61" s="29">
        <v>0.26960169314825511</v>
      </c>
      <c r="AF61" s="29">
        <v>0.26371069379519535</v>
      </c>
      <c r="AG61" s="29">
        <v>0.24838767013618593</v>
      </c>
      <c r="AH61" s="29">
        <v>0.24170682723264164</v>
      </c>
      <c r="AI61" s="29">
        <v>0.27627621319492185</v>
      </c>
      <c r="AJ61" s="29">
        <v>0.45644275401035139</v>
      </c>
      <c r="AK61" s="13">
        <v>57</v>
      </c>
      <c r="AL61" s="32">
        <v>0.21055038648158841</v>
      </c>
      <c r="AM61" s="32">
        <v>0.2004603471285287</v>
      </c>
      <c r="AN61" s="32">
        <v>0.17824260346951926</v>
      </c>
      <c r="AO61" s="32">
        <v>0.16388944056597496</v>
      </c>
      <c r="AP61" s="32">
        <v>0.21857274652825517</v>
      </c>
      <c r="AQ61" s="32">
        <v>0.39977608734368475</v>
      </c>
    </row>
    <row r="62" spans="1:43">
      <c r="B62" s="57" t="s">
        <v>25</v>
      </c>
      <c r="C62" s="13">
        <v>0.67</v>
      </c>
      <c r="D62" s="13">
        <v>0.25</v>
      </c>
      <c r="P62" s="13">
        <v>58</v>
      </c>
      <c r="Q62" s="29">
        <v>1.6888913860837729E-2</v>
      </c>
      <c r="R62" s="29">
        <v>1.3045256094077525E-2</v>
      </c>
      <c r="S62" s="29">
        <v>6.2333726659075635E-3</v>
      </c>
      <c r="T62" s="29">
        <v>0</v>
      </c>
      <c r="U62" s="30">
        <v>1.9274492639175942E-2</v>
      </c>
      <c r="V62" s="30">
        <v>3.5253623222547152E-2</v>
      </c>
      <c r="W62" s="13">
        <v>58</v>
      </c>
      <c r="X62" s="29">
        <v>0.17676320985068605</v>
      </c>
      <c r="Y62" s="29">
        <v>0.20699819762066352</v>
      </c>
      <c r="Z62" s="29">
        <v>0.25553386057553873</v>
      </c>
      <c r="AA62" s="29">
        <v>0.311822167870765</v>
      </c>
      <c r="AB62" s="31">
        <v>0.16868200293980751</v>
      </c>
      <c r="AC62" s="31">
        <v>0.19544876676283102</v>
      </c>
      <c r="AD62" s="13">
        <v>58</v>
      </c>
      <c r="AE62" s="29">
        <v>0.26976428593006174</v>
      </c>
      <c r="AF62" s="29">
        <v>0.26417208127188407</v>
      </c>
      <c r="AG62" s="29">
        <v>0.24931196882248965</v>
      </c>
      <c r="AH62" s="29">
        <v>0.24170682723264164</v>
      </c>
      <c r="AI62" s="29">
        <v>0.27627621319492185</v>
      </c>
      <c r="AJ62" s="29">
        <v>0.45644275401035139</v>
      </c>
      <c r="AK62" s="13">
        <v>58</v>
      </c>
      <c r="AL62" s="32">
        <v>0.21071297926339511</v>
      </c>
      <c r="AM62" s="32">
        <v>0.20092173460521739</v>
      </c>
      <c r="AN62" s="32">
        <v>0.17916690215582298</v>
      </c>
      <c r="AO62" s="32">
        <v>0.16388944056597496</v>
      </c>
      <c r="AP62" s="32">
        <v>0.21857274652825517</v>
      </c>
      <c r="AQ62" s="32">
        <v>0.39977608734368475</v>
      </c>
    </row>
    <row r="63" spans="1:43">
      <c r="B63" s="15" t="s">
        <v>37</v>
      </c>
      <c r="C63" s="13">
        <v>0</v>
      </c>
      <c r="D63" s="13">
        <v>1</v>
      </c>
      <c r="P63" s="13">
        <v>59</v>
      </c>
      <c r="Q63" s="29">
        <v>1.6931451876328833E-2</v>
      </c>
      <c r="R63" s="29">
        <v>1.3163762082583243E-2</v>
      </c>
      <c r="S63" s="29">
        <v>6.4742561161866769E-3</v>
      </c>
      <c r="T63" s="29">
        <v>0</v>
      </c>
      <c r="U63" s="30">
        <v>1.9274492639175942E-2</v>
      </c>
      <c r="V63" s="30">
        <v>3.5253623222547152E-2</v>
      </c>
      <c r="W63" s="13">
        <v>59</v>
      </c>
      <c r="X63" s="29">
        <v>0.17682127625041003</v>
      </c>
      <c r="Y63" s="29">
        <v>0.20716086917011686</v>
      </c>
      <c r="Z63" s="29">
        <v>0.25586306171524542</v>
      </c>
      <c r="AA63" s="29">
        <v>0.311822167870765</v>
      </c>
      <c r="AB63" s="31">
        <v>0.16868200293980751</v>
      </c>
      <c r="AC63" s="31">
        <v>0.19544876676283102</v>
      </c>
      <c r="AD63" s="13">
        <v>59</v>
      </c>
      <c r="AE63" s="29">
        <v>0.2699213670921462</v>
      </c>
      <c r="AF63" s="29">
        <v>0.26461782849512572</v>
      </c>
      <c r="AG63" s="29">
        <v>0.25020493534993565</v>
      </c>
      <c r="AH63" s="29">
        <v>0.24170682723264164</v>
      </c>
      <c r="AI63" s="29">
        <v>0.27627621319492185</v>
      </c>
      <c r="AJ63" s="29">
        <v>0.45644275401035139</v>
      </c>
      <c r="AK63" s="13">
        <v>59</v>
      </c>
      <c r="AL63" s="32">
        <v>0.21087006042547957</v>
      </c>
      <c r="AM63" s="32">
        <v>0.20136748182845907</v>
      </c>
      <c r="AN63" s="32">
        <v>0.18005986868326898</v>
      </c>
      <c r="AO63" s="32">
        <v>0.16388944056597496</v>
      </c>
      <c r="AP63" s="32">
        <v>0.21857274652825517</v>
      </c>
      <c r="AQ63" s="32">
        <v>0.39977608734368475</v>
      </c>
    </row>
    <row r="64" spans="1:43">
      <c r="B64" s="15" t="s">
        <v>34</v>
      </c>
      <c r="C64" s="56">
        <v>0</v>
      </c>
      <c r="D64" s="56">
        <v>100</v>
      </c>
      <c r="P64" s="13">
        <v>60</v>
      </c>
      <c r="Q64" s="29">
        <v>1.6972571957970233E-2</v>
      </c>
      <c r="R64" s="29">
        <v>1.3278317871472101E-2</v>
      </c>
      <c r="S64" s="29">
        <v>6.707110118123155E-3</v>
      </c>
      <c r="T64" s="29">
        <v>0</v>
      </c>
      <c r="U64" s="30">
        <v>1.9274492639175942E-2</v>
      </c>
      <c r="V64" s="30">
        <v>3.5253623222547152E-2</v>
      </c>
      <c r="W64" s="13">
        <v>60</v>
      </c>
      <c r="X64" s="29">
        <v>0.17687740710347652</v>
      </c>
      <c r="Y64" s="29">
        <v>0.20731811833458841</v>
      </c>
      <c r="Z64" s="29">
        <v>0.25618128948362862</v>
      </c>
      <c r="AA64" s="29">
        <v>0.311822167870765</v>
      </c>
      <c r="AB64" s="31">
        <v>0.16868200293980751</v>
      </c>
      <c r="AC64" s="31">
        <v>0.19544876676283102</v>
      </c>
      <c r="AD64" s="13">
        <v>60</v>
      </c>
      <c r="AE64" s="29">
        <v>0.27007321221549452</v>
      </c>
      <c r="AF64" s="29">
        <v>0.26504871747759262</v>
      </c>
      <c r="AG64" s="29">
        <v>0.25106813632646674</v>
      </c>
      <c r="AH64" s="29">
        <v>0.24170682723264164</v>
      </c>
      <c r="AI64" s="29">
        <v>0.27627621319492185</v>
      </c>
      <c r="AJ64" s="29">
        <v>0.45644275401035139</v>
      </c>
      <c r="AK64" s="13">
        <v>60</v>
      </c>
      <c r="AL64" s="32">
        <v>0.21102190554882788</v>
      </c>
      <c r="AM64" s="32">
        <v>0.20179837081092597</v>
      </c>
      <c r="AN64" s="32">
        <v>0.18092306965980007</v>
      </c>
      <c r="AO64" s="32">
        <v>0.16388944056597496</v>
      </c>
      <c r="AP64" s="32">
        <v>0.21857274652825517</v>
      </c>
      <c r="AQ64" s="32">
        <v>0.39977608734368475</v>
      </c>
    </row>
    <row r="65" spans="2:43">
      <c r="B65" s="15" t="s">
        <v>49</v>
      </c>
      <c r="C65" s="13">
        <v>0</v>
      </c>
      <c r="D65" s="13">
        <v>1</v>
      </c>
      <c r="P65" s="13">
        <v>61</v>
      </c>
      <c r="Q65" s="29">
        <v>1.7012343840213554E-2</v>
      </c>
      <c r="R65" s="29">
        <v>1.3389117732856408E-2</v>
      </c>
      <c r="S65" s="29">
        <v>6.932329562619092E-3</v>
      </c>
      <c r="T65" s="29">
        <v>2.5948640446435363E-4</v>
      </c>
      <c r="U65" s="30">
        <v>1.9274492639175942E-2</v>
      </c>
      <c r="V65" s="30">
        <v>3.5253623222547152E-2</v>
      </c>
      <c r="W65" s="13">
        <v>61</v>
      </c>
      <c r="X65" s="29">
        <v>0.17693169760070479</v>
      </c>
      <c r="Y65" s="29">
        <v>0.20747021178874944</v>
      </c>
      <c r="Z65" s="29">
        <v>0.25648908355468775</v>
      </c>
      <c r="AA65" s="29">
        <v>0.31217123740380981</v>
      </c>
      <c r="AB65" s="31">
        <v>0.16868200293980751</v>
      </c>
      <c r="AC65" s="31">
        <v>0.19544876676283102</v>
      </c>
      <c r="AD65" s="13">
        <v>61</v>
      </c>
      <c r="AE65" s="29">
        <v>0.27022007881020843</v>
      </c>
      <c r="AF65" s="29">
        <v>0.26546547895243772</v>
      </c>
      <c r="AG65" s="29">
        <v>0.25190303563163619</v>
      </c>
      <c r="AH65" s="29">
        <v>0.24261882213294472</v>
      </c>
      <c r="AI65" s="29">
        <v>0.27627621319492185</v>
      </c>
      <c r="AJ65" s="29">
        <v>0.45644275401035139</v>
      </c>
      <c r="AK65" s="13">
        <v>61</v>
      </c>
      <c r="AL65" s="32">
        <v>0.21116877214354177</v>
      </c>
      <c r="AM65" s="32">
        <v>0.20221513228577104</v>
      </c>
      <c r="AN65" s="32">
        <v>0.18175796896496954</v>
      </c>
      <c r="AO65" s="32">
        <v>0.16480143546627807</v>
      </c>
      <c r="AP65" s="32">
        <v>0.21857274652825517</v>
      </c>
      <c r="AQ65" s="32">
        <v>0.39977608734368475</v>
      </c>
    </row>
    <row r="66" spans="2:43">
      <c r="B66" s="58" t="s">
        <v>54</v>
      </c>
      <c r="C66" s="42">
        <v>0.5</v>
      </c>
      <c r="D66" s="42">
        <v>0.8</v>
      </c>
      <c r="P66" s="13">
        <v>62</v>
      </c>
      <c r="Q66" s="29">
        <v>1.7050832758513539E-2</v>
      </c>
      <c r="R66" s="29">
        <v>1.3496343405163803E-2</v>
      </c>
      <c r="S66" s="29">
        <v>7.150283863744192E-3</v>
      </c>
      <c r="T66" s="29">
        <v>5.9309642943021653E-4</v>
      </c>
      <c r="U66" s="30">
        <v>1.9274492639175942E-2</v>
      </c>
      <c r="V66" s="30">
        <v>3.5253623222547152E-2</v>
      </c>
      <c r="W66" s="13">
        <v>62</v>
      </c>
      <c r="X66" s="29">
        <v>0.17698423679157085</v>
      </c>
      <c r="Y66" s="29">
        <v>0.20761739900245366</v>
      </c>
      <c r="Z66" s="29">
        <v>0.25678694878474501</v>
      </c>
      <c r="AA66" s="29">
        <v>0.31262002043687187</v>
      </c>
      <c r="AB66" s="31">
        <v>0.16868200293980751</v>
      </c>
      <c r="AC66" s="31">
        <v>0.19544876676283102</v>
      </c>
      <c r="AD66" s="13">
        <v>62</v>
      </c>
      <c r="AE66" s="29">
        <v>0.27036220777283482</v>
      </c>
      <c r="AF66" s="29">
        <v>0.26586879650873935</v>
      </c>
      <c r="AG66" s="29">
        <v>0.25271100270115499</v>
      </c>
      <c r="AH66" s="29">
        <v>0.24379133304767614</v>
      </c>
      <c r="AI66" s="29">
        <v>0.27627621319492185</v>
      </c>
      <c r="AJ66" s="29">
        <v>0.45644275401035139</v>
      </c>
      <c r="AK66" s="13">
        <v>62</v>
      </c>
      <c r="AL66" s="32">
        <v>0.21131090110616818</v>
      </c>
      <c r="AM66" s="32">
        <v>0.2026184498420727</v>
      </c>
      <c r="AN66" s="32">
        <v>0.18256593603448834</v>
      </c>
      <c r="AO66" s="32">
        <v>0.16597394638100946</v>
      </c>
      <c r="AP66" s="32">
        <v>0.21857274652825517</v>
      </c>
      <c r="AQ66" s="32">
        <v>0.39977608734368475</v>
      </c>
    </row>
    <row r="67" spans="2:43">
      <c r="B67" s="15" t="s">
        <v>56</v>
      </c>
      <c r="C67" s="13">
        <v>100</v>
      </c>
      <c r="D67" s="13">
        <v>140</v>
      </c>
      <c r="P67" s="13">
        <v>63</v>
      </c>
      <c r="Q67" s="29">
        <v>1.7088099806391307E-2</v>
      </c>
      <c r="R67" s="29">
        <v>1.3600165087874136E-2</v>
      </c>
      <c r="S67" s="29">
        <v>7.361318980706591E-3</v>
      </c>
      <c r="T67" s="29">
        <v>9.1611565995271889E-4</v>
      </c>
      <c r="U67" s="30">
        <v>1.9274492639175942E-2</v>
      </c>
      <c r="V67" s="30">
        <v>3.5253623222547152E-2</v>
      </c>
      <c r="W67" s="13">
        <v>63</v>
      </c>
      <c r="X67" s="29">
        <v>0.17703510807161577</v>
      </c>
      <c r="Y67" s="29">
        <v>0.20775991360619903</v>
      </c>
      <c r="Z67" s="29">
        <v>0.25707535797575276</v>
      </c>
      <c r="AA67" s="29">
        <v>0.31305455638951923</v>
      </c>
      <c r="AB67" s="31">
        <v>0.16868200293980751</v>
      </c>
      <c r="AC67" s="31">
        <v>0.19544876676283102</v>
      </c>
      <c r="AD67" s="13">
        <v>63</v>
      </c>
      <c r="AE67" s="29">
        <v>0.27049982470490164</v>
      </c>
      <c r="AF67" s="29">
        <v>0.26625931033309497</v>
      </c>
      <c r="AG67" s="29">
        <v>0.25349332002243513</v>
      </c>
      <c r="AH67" s="29">
        <v>0.24492662139368593</v>
      </c>
      <c r="AI67" s="29">
        <v>0.27627621319492185</v>
      </c>
      <c r="AJ67" s="29">
        <v>0.45644275401035139</v>
      </c>
      <c r="AK67" s="13">
        <v>63</v>
      </c>
      <c r="AL67" s="32">
        <v>0.21144851803823497</v>
      </c>
      <c r="AM67" s="32">
        <v>0.20300896366642829</v>
      </c>
      <c r="AN67" s="32">
        <v>0.18334825335576846</v>
      </c>
      <c r="AO67" s="32">
        <v>0.16710923472701925</v>
      </c>
      <c r="AP67" s="32">
        <v>0.21857274652825517</v>
      </c>
      <c r="AQ67" s="32">
        <v>0.39977608734368475</v>
      </c>
    </row>
    <row r="68" spans="2:43">
      <c r="P68" s="13">
        <v>64</v>
      </c>
      <c r="Q68" s="29">
        <v>1.7124202259022892E-2</v>
      </c>
      <c r="R68" s="29">
        <v>1.3700742342999773E-2</v>
      </c>
      <c r="S68" s="29">
        <v>7.5657592502639147E-3</v>
      </c>
      <c r="T68" s="29">
        <v>1.2290405395213929E-3</v>
      </c>
      <c r="U68" s="30">
        <v>1.9274492639175942E-2</v>
      </c>
      <c r="V68" s="30">
        <v>3.5253623222547152E-2</v>
      </c>
      <c r="W68" s="13">
        <v>64</v>
      </c>
      <c r="X68" s="29">
        <v>0.17708438962415929</v>
      </c>
      <c r="Y68" s="29">
        <v>0.20789797462857734</v>
      </c>
      <c r="Z68" s="29">
        <v>0.25735475437954153</v>
      </c>
      <c r="AA68" s="29">
        <v>0.31347551309364646</v>
      </c>
      <c r="AB68" s="31">
        <v>0.16868200293980751</v>
      </c>
      <c r="AC68" s="31">
        <v>0.19544876676283102</v>
      </c>
      <c r="AD68" s="13">
        <v>64</v>
      </c>
      <c r="AE68" s="29">
        <v>0.27063314110784137</v>
      </c>
      <c r="AF68" s="29">
        <v>0.26663762060043938</v>
      </c>
      <c r="AG68" s="29">
        <v>0.25425118992742524</v>
      </c>
      <c r="AH68" s="29">
        <v>0.24602643197888285</v>
      </c>
      <c r="AI68" s="29">
        <v>0.27627621319492185</v>
      </c>
      <c r="AJ68" s="29">
        <v>0.45644275401035139</v>
      </c>
      <c r="AK68" s="13">
        <v>64</v>
      </c>
      <c r="AL68" s="32">
        <v>0.2115818344411747</v>
      </c>
      <c r="AM68" s="32">
        <v>0.20338727393377273</v>
      </c>
      <c r="AN68" s="32">
        <v>0.18410612326075859</v>
      </c>
      <c r="AO68" s="32">
        <v>0.1682090453122162</v>
      </c>
      <c r="AP68" s="32">
        <v>0.21857274652825517</v>
      </c>
      <c r="AQ68" s="32">
        <v>0.39977608734368475</v>
      </c>
    </row>
    <row r="69" spans="2:43">
      <c r="P69" s="13">
        <v>65</v>
      </c>
      <c r="Q69" s="29">
        <v>1.715919386695812E-2</v>
      </c>
      <c r="R69" s="29">
        <v>1.3798224913352312E-2</v>
      </c>
      <c r="S69" s="29">
        <v>7.7639090499887053E-3</v>
      </c>
      <c r="T69" s="29">
        <v>1.5323369612571848E-3</v>
      </c>
      <c r="U69" s="30">
        <v>1.9274492639175942E-2</v>
      </c>
      <c r="V69" s="30">
        <v>3.5253623222547152E-2</v>
      </c>
      <c r="W69" s="13">
        <v>65</v>
      </c>
      <c r="X69" s="29">
        <v>0.17713215482123992</v>
      </c>
      <c r="Y69" s="29">
        <v>0.20803178761949787</v>
      </c>
      <c r="Z69" s="29">
        <v>0.25762555397090608</v>
      </c>
      <c r="AA69" s="29">
        <v>0.31388351728380048</v>
      </c>
      <c r="AB69" s="31">
        <v>0.16868200293980751</v>
      </c>
      <c r="AC69" s="31">
        <v>0.19544876676283102</v>
      </c>
      <c r="AD69" s="13">
        <v>65</v>
      </c>
      <c r="AE69" s="29">
        <v>0.27076235546761374</v>
      </c>
      <c r="AF69" s="29">
        <v>0.26700429055186559</v>
      </c>
      <c r="AG69" s="29">
        <v>0.25498574075841562</v>
      </c>
      <c r="AH69" s="29">
        <v>0.24709240223838141</v>
      </c>
      <c r="AI69" s="29">
        <v>0.27627621319492185</v>
      </c>
      <c r="AJ69" s="29">
        <v>0.45644275401035139</v>
      </c>
      <c r="AK69" s="13">
        <v>65</v>
      </c>
      <c r="AL69" s="32">
        <v>0.21171104880094704</v>
      </c>
      <c r="AM69" s="32">
        <v>0.20375394388519893</v>
      </c>
      <c r="AN69" s="32">
        <v>0.18484067409174898</v>
      </c>
      <c r="AO69" s="32">
        <v>0.16927501557171476</v>
      </c>
      <c r="AP69" s="32">
        <v>0.21857274652825517</v>
      </c>
      <c r="AQ69" s="32">
        <v>0.39977608734368475</v>
      </c>
    </row>
    <row r="70" spans="2:43">
      <c r="P70" s="13">
        <v>66</v>
      </c>
      <c r="Q70" s="29">
        <v>1.719312512313774E-2</v>
      </c>
      <c r="R70" s="29">
        <v>1.389275346642144E-2</v>
      </c>
      <c r="S70" s="29">
        <v>7.9560543103278959E-3</v>
      </c>
      <c r="T70" s="29">
        <v>1.8264425823343161E-3</v>
      </c>
      <c r="U70" s="30">
        <v>1.9274492639175942E-2</v>
      </c>
      <c r="V70" s="30">
        <v>3.5253623222547152E-2</v>
      </c>
      <c r="W70" s="13">
        <v>66</v>
      </c>
      <c r="X70" s="29">
        <v>0.17717847258810598</v>
      </c>
      <c r="Y70" s="29">
        <v>0.20816154567129957</v>
      </c>
      <c r="Z70" s="29">
        <v>0.25788814751404743</v>
      </c>
      <c r="AA70" s="29">
        <v>0.31427915771061649</v>
      </c>
      <c r="AB70" s="31">
        <v>0.16868200293980751</v>
      </c>
      <c r="AC70" s="31">
        <v>0.19544876676283102</v>
      </c>
      <c r="AD70" s="13">
        <v>66</v>
      </c>
      <c r="AE70" s="29">
        <v>0.27088765424072631</v>
      </c>
      <c r="AF70" s="29">
        <v>0.2673598492926425</v>
      </c>
      <c r="AG70" s="29">
        <v>0.25569803247331546</v>
      </c>
      <c r="AH70" s="29">
        <v>0.2481260703688043</v>
      </c>
      <c r="AI70" s="29">
        <v>0.27627621319492185</v>
      </c>
      <c r="AJ70" s="29">
        <v>0.45644275401035139</v>
      </c>
      <c r="AK70" s="13">
        <v>66</v>
      </c>
      <c r="AL70" s="32">
        <v>0.21183634757405964</v>
      </c>
      <c r="AM70" s="32">
        <v>0.20410950262597582</v>
      </c>
      <c r="AN70" s="32">
        <v>0.18555296580664882</v>
      </c>
      <c r="AO70" s="32">
        <v>0.17030868370213764</v>
      </c>
      <c r="AP70" s="32">
        <v>0.21857274652825517</v>
      </c>
      <c r="AQ70" s="32">
        <v>0.39977608734368475</v>
      </c>
    </row>
    <row r="71" spans="2:43">
      <c r="P71" s="13">
        <v>67</v>
      </c>
      <c r="Q71" s="29">
        <v>1.7226043505998562E-2</v>
      </c>
      <c r="R71" s="29">
        <v>1.398446027163776E-2</v>
      </c>
      <c r="S71" s="29">
        <v>8.142463891253976E-3</v>
      </c>
      <c r="T71" s="29">
        <v>2.1117689311404885E-3</v>
      </c>
      <c r="U71" s="30">
        <v>1.9274492639175942E-2</v>
      </c>
      <c r="V71" s="30">
        <v>3.5253623222547152E-2</v>
      </c>
      <c r="W71" s="13">
        <v>67</v>
      </c>
      <c r="X71" s="29">
        <v>0.17722340773506562</v>
      </c>
      <c r="Y71" s="29">
        <v>0.20828743034842065</v>
      </c>
      <c r="Z71" s="29">
        <v>0.25814290244396065</v>
      </c>
      <c r="AA71" s="29">
        <v>0.31466298797543796</v>
      </c>
      <c r="AB71" s="31">
        <v>0.16868200293980751</v>
      </c>
      <c r="AC71" s="31">
        <v>0.19544876676283102</v>
      </c>
      <c r="AD71" s="13">
        <v>67</v>
      </c>
      <c r="AE71" s="29">
        <v>0.27100921275195489</v>
      </c>
      <c r="AF71" s="29">
        <v>0.26770479433966488</v>
      </c>
      <c r="AG71" s="29">
        <v>0.25638906174896453</v>
      </c>
      <c r="AH71" s="29">
        <v>0.24912888273413997</v>
      </c>
      <c r="AI71" s="29">
        <v>0.27627621319492185</v>
      </c>
      <c r="AJ71" s="29">
        <v>0.45644275401035139</v>
      </c>
      <c r="AK71" s="13">
        <v>67</v>
      </c>
      <c r="AL71" s="32">
        <v>0.21195790608528825</v>
      </c>
      <c r="AM71" s="32">
        <v>0.2044544476729982</v>
      </c>
      <c r="AN71" s="32">
        <v>0.18624399508229786</v>
      </c>
      <c r="AO71" s="32">
        <v>0.17131149606747328</v>
      </c>
      <c r="AP71" s="32">
        <v>0.21857274652825517</v>
      </c>
      <c r="AQ71" s="32">
        <v>0.39977608734368475</v>
      </c>
    </row>
    <row r="72" spans="2:43">
      <c r="P72" s="13">
        <v>68</v>
      </c>
      <c r="Q72" s="29">
        <v>1.7257993701128183E-2</v>
      </c>
      <c r="R72" s="29">
        <v>1.4073469817877129E-2</v>
      </c>
      <c r="S72" s="29">
        <v>8.3233908374469381E-3</v>
      </c>
      <c r="T72" s="29">
        <v>2.3887033285111851E-3</v>
      </c>
      <c r="U72" s="30">
        <v>1.9274492639175942E-2</v>
      </c>
      <c r="V72" s="30">
        <v>3.5253623222547152E-2</v>
      </c>
      <c r="W72" s="13">
        <v>68</v>
      </c>
      <c r="X72" s="29">
        <v>0.17726702126005581</v>
      </c>
      <c r="Y72" s="29">
        <v>0.20840961253503815</v>
      </c>
      <c r="Z72" s="29">
        <v>0.25839016458181768</v>
      </c>
      <c r="AA72" s="29">
        <v>0.31503552911482358</v>
      </c>
      <c r="AB72" s="31">
        <v>0.16868200293980751</v>
      </c>
      <c r="AC72" s="31">
        <v>0.19544876676283102</v>
      </c>
      <c r="AD72" s="13">
        <v>68</v>
      </c>
      <c r="AE72" s="29">
        <v>0.27112719601285329</v>
      </c>
      <c r="AF72" s="29">
        <v>0.26803959394412774</v>
      </c>
      <c r="AG72" s="29">
        <v>0.25705976663415331</v>
      </c>
      <c r="AH72" s="29">
        <v>0.2501022006181422</v>
      </c>
      <c r="AI72" s="29">
        <v>0.27627621319492185</v>
      </c>
      <c r="AJ72" s="29">
        <v>0.45644275401035139</v>
      </c>
      <c r="AK72" s="13">
        <v>68</v>
      </c>
      <c r="AL72" s="32">
        <v>0.21207588934618662</v>
      </c>
      <c r="AM72" s="32">
        <v>0.20478924727746106</v>
      </c>
      <c r="AN72" s="32">
        <v>0.18691469996748666</v>
      </c>
      <c r="AO72" s="32">
        <v>0.17228481395147552</v>
      </c>
      <c r="AP72" s="32">
        <v>0.21857274652825517</v>
      </c>
      <c r="AQ72" s="32">
        <v>0.39977608734368475</v>
      </c>
    </row>
    <row r="73" spans="2:43">
      <c r="P73" s="13">
        <v>69</v>
      </c>
      <c r="Q73" s="29">
        <v>1.7289017803645352E-2</v>
      </c>
      <c r="R73" s="29">
        <v>1.415989937726898E-2</v>
      </c>
      <c r="S73" s="29">
        <v>8.499073524329959E-3</v>
      </c>
      <c r="T73" s="29">
        <v>2.6576106419001224E-3</v>
      </c>
      <c r="U73" s="30">
        <v>1.9274492639175942E-2</v>
      </c>
      <c r="V73" s="30">
        <v>3.5253623222547152E-2</v>
      </c>
      <c r="W73" s="13">
        <v>69</v>
      </c>
      <c r="X73" s="29">
        <v>0.1773093706249014</v>
      </c>
      <c r="Y73" s="29">
        <v>0.20852825320900006</v>
      </c>
      <c r="Z73" s="29">
        <v>0.25863025970118603</v>
      </c>
      <c r="AA73" s="29">
        <v>0.31539727196031392</v>
      </c>
      <c r="AB73" s="31">
        <v>0.16868200293980751</v>
      </c>
      <c r="AC73" s="31">
        <v>0.19544876676283102</v>
      </c>
      <c r="AD73" s="13">
        <v>69</v>
      </c>
      <c r="AE73" s="29">
        <v>0.27124175946908791</v>
      </c>
      <c r="AF73" s="29">
        <v>0.26836468921222939</v>
      </c>
      <c r="AG73" s="29">
        <v>0.25771103079803231</v>
      </c>
      <c r="AH73" s="29">
        <v>0.25104730638956463</v>
      </c>
      <c r="AI73" s="29">
        <v>0.27627621319492185</v>
      </c>
      <c r="AJ73" s="29">
        <v>0.45644275401035139</v>
      </c>
      <c r="AK73" s="13">
        <v>69</v>
      </c>
      <c r="AL73" s="32">
        <v>0.21219045280242127</v>
      </c>
      <c r="AM73" s="32">
        <v>0.20511434254556271</v>
      </c>
      <c r="AN73" s="32">
        <v>0.18756596413136564</v>
      </c>
      <c r="AO73" s="32">
        <v>0.17322991972289797</v>
      </c>
      <c r="AP73" s="32">
        <v>0.21857274652825517</v>
      </c>
      <c r="AQ73" s="32">
        <v>0.39977608734368475</v>
      </c>
    </row>
    <row r="74" spans="2:43">
      <c r="P74" s="13">
        <v>70</v>
      </c>
      <c r="Q74" s="29">
        <v>1.7319155503233458E-2</v>
      </c>
      <c r="R74" s="29">
        <v>1.4243859520678206E-2</v>
      </c>
      <c r="S74" s="29">
        <v>8.6697367058734629E-3</v>
      </c>
      <c r="T74" s="29">
        <v>2.9188348891922328E-3</v>
      </c>
      <c r="U74" s="30">
        <v>1.9274492639175942E-2</v>
      </c>
      <c r="V74" s="30">
        <v>3.5253623222547152E-2</v>
      </c>
      <c r="W74" s="13">
        <v>70</v>
      </c>
      <c r="X74" s="29">
        <v>0.17735051000789423</v>
      </c>
      <c r="Y74" s="29">
        <v>0.20864350414942023</v>
      </c>
      <c r="Z74" s="29">
        <v>0.25886349496000099</v>
      </c>
      <c r="AA74" s="29">
        <v>0.31574867929593309</v>
      </c>
      <c r="AB74" s="31">
        <v>0.16868200293980753</v>
      </c>
      <c r="AC74" s="31">
        <v>0.19544876676283102</v>
      </c>
      <c r="AD74" s="13">
        <v>70</v>
      </c>
      <c r="AE74" s="29">
        <v>0.27135304968371587</v>
      </c>
      <c r="AF74" s="29">
        <v>0.26868049604409955</v>
      </c>
      <c r="AG74" s="29">
        <v>0.25834368741437186</v>
      </c>
      <c r="AH74" s="29">
        <v>0.25196540913894644</v>
      </c>
      <c r="AI74" s="29">
        <v>0.27627621319492185</v>
      </c>
      <c r="AJ74" s="29">
        <v>0.45644275401035139</v>
      </c>
      <c r="AK74" s="13">
        <v>70</v>
      </c>
      <c r="AL74" s="32">
        <v>0.21230174301704921</v>
      </c>
      <c r="AM74" s="32">
        <v>0.20543014937743287</v>
      </c>
      <c r="AN74" s="32">
        <v>0.18819862074770521</v>
      </c>
      <c r="AO74" s="32">
        <v>0.17414802247227976</v>
      </c>
      <c r="AP74" s="32">
        <v>0.21857274652825517</v>
      </c>
      <c r="AQ74" s="32">
        <v>0.39977608734368475</v>
      </c>
    </row>
    <row r="75" spans="2:43">
      <c r="P75" s="13">
        <v>71</v>
      </c>
      <c r="Q75" s="29">
        <v>1.734844425353739E-2</v>
      </c>
      <c r="R75" s="29">
        <v>1.4325454589625201E-2</v>
      </c>
      <c r="S75" s="29">
        <v>8.8355924738523616E-3</v>
      </c>
      <c r="T75" s="29">
        <v>3.172700706983157E-3</v>
      </c>
      <c r="U75" s="30">
        <v>1.9274492639175942E-2</v>
      </c>
      <c r="V75" s="30">
        <v>3.5253623222547152E-2</v>
      </c>
      <c r="W75" s="13">
        <v>71</v>
      </c>
      <c r="X75" s="29">
        <v>0.17739049053502812</v>
      </c>
      <c r="Y75" s="29">
        <v>0.20875550858447645</v>
      </c>
      <c r="Z75" s="29">
        <v>0.25909016021152548</v>
      </c>
      <c r="AA75" s="29">
        <v>0.3160901878333659</v>
      </c>
      <c r="AB75" s="31">
        <v>0.16868200293980751</v>
      </c>
      <c r="AC75" s="31">
        <v>0.19544876676283102</v>
      </c>
      <c r="AD75" s="13">
        <v>71</v>
      </c>
      <c r="AE75" s="29">
        <v>0.27146120496272053</v>
      </c>
      <c r="AF75" s="29">
        <v>0.26898740690887479</v>
      </c>
      <c r="AG75" s="29">
        <v>0.25895852271757513</v>
      </c>
      <c r="AH75" s="29">
        <v>0.2528576498390499</v>
      </c>
      <c r="AI75" s="29">
        <v>0.27627621319492185</v>
      </c>
      <c r="AJ75" s="29">
        <v>0.45644275401035139</v>
      </c>
      <c r="AK75" s="13">
        <v>71</v>
      </c>
      <c r="AL75" s="32">
        <v>0.21240989829605383</v>
      </c>
      <c r="AM75" s="32">
        <v>0.20573706024220811</v>
      </c>
      <c r="AN75" s="32">
        <v>0.18881345605090846</v>
      </c>
      <c r="AO75" s="32">
        <v>0.17504026317238322</v>
      </c>
      <c r="AP75" s="32">
        <v>0.21857274652825517</v>
      </c>
      <c r="AQ75" s="32">
        <v>0.39977608734368475</v>
      </c>
    </row>
    <row r="76" spans="2:43">
      <c r="P76" s="13">
        <v>72</v>
      </c>
      <c r="Q76" s="29">
        <v>1.7376919427443998E-2</v>
      </c>
      <c r="R76" s="29">
        <v>1.4404783128879224E-2</v>
      </c>
      <c r="S76" s="29">
        <v>8.9968411371651805E-3</v>
      </c>
      <c r="T76" s="29">
        <v>3.4195146965021114E-3</v>
      </c>
      <c r="U76" s="30">
        <v>1.9274492639175942E-2</v>
      </c>
      <c r="V76" s="30">
        <v>3.5253623222547152E-2</v>
      </c>
      <c r="W76" s="13">
        <v>72</v>
      </c>
      <c r="X76" s="29">
        <v>0.17742936049196384</v>
      </c>
      <c r="Y76" s="29">
        <v>0.20886440178522553</v>
      </c>
      <c r="Z76" s="29">
        <v>0.25931052920606307</v>
      </c>
      <c r="AA76" s="29">
        <v>0.31642221002253662</v>
      </c>
      <c r="AB76" s="31">
        <v>0.16868200293980751</v>
      </c>
      <c r="AC76" s="31">
        <v>0.19544876676283102</v>
      </c>
      <c r="AD76" s="13">
        <v>72</v>
      </c>
      <c r="AE76" s="29">
        <v>0.27156635592841949</v>
      </c>
      <c r="AF76" s="29">
        <v>0.26928579247185069</v>
      </c>
      <c r="AG76" s="29">
        <v>0.25955627926235608</v>
      </c>
      <c r="AH76" s="29">
        <v>0.25372510607526155</v>
      </c>
      <c r="AI76" s="29">
        <v>0.27627621319492185</v>
      </c>
      <c r="AJ76" s="29">
        <v>0.45644275401035139</v>
      </c>
      <c r="AK76" s="13">
        <v>72</v>
      </c>
      <c r="AL76" s="32">
        <v>0.2125150492617528</v>
      </c>
      <c r="AM76" s="32">
        <v>0.20603544580518401</v>
      </c>
      <c r="AN76" s="32">
        <v>0.18941121259568941</v>
      </c>
      <c r="AO76" s="32">
        <v>0.1759077194085949</v>
      </c>
      <c r="AP76" s="32">
        <v>0.21857274652825517</v>
      </c>
      <c r="AQ76" s="32">
        <v>0.39977608734368475</v>
      </c>
    </row>
    <row r="77" spans="2:43">
      <c r="P77" s="13">
        <v>73</v>
      </c>
      <c r="Q77" s="29">
        <v>1.7404614459599732E-2</v>
      </c>
      <c r="R77" s="29">
        <v>1.448193828349615E-2</v>
      </c>
      <c r="S77" s="29">
        <v>9.1536720288803875E-3</v>
      </c>
      <c r="T77" s="29">
        <v>3.659566658910957E-3</v>
      </c>
      <c r="U77" s="30">
        <v>1.9274492639175942E-2</v>
      </c>
      <c r="V77" s="30">
        <v>3.5253623222547152E-2</v>
      </c>
      <c r="W77" s="13">
        <v>73</v>
      </c>
      <c r="X77" s="29">
        <v>0.17746716551857258</v>
      </c>
      <c r="Y77" s="29">
        <v>0.20897031161061164</v>
      </c>
      <c r="Z77" s="29">
        <v>0.25952486069390102</v>
      </c>
      <c r="AA77" s="29">
        <v>0.31674513571337387</v>
      </c>
      <c r="AB77" s="31">
        <v>0.16868200293980751</v>
      </c>
      <c r="AC77" s="31">
        <v>0.19544876676283102</v>
      </c>
      <c r="AD77" s="13">
        <v>73</v>
      </c>
      <c r="AE77" s="29">
        <v>0.27166862604574304</v>
      </c>
      <c r="AF77" s="29">
        <v>0.26957600308789575</v>
      </c>
      <c r="AG77" s="29">
        <v>0.26013765891549917</v>
      </c>
      <c r="AH77" s="29">
        <v>0.25456879638719349</v>
      </c>
      <c r="AI77" s="29">
        <v>0.27627621319492185</v>
      </c>
      <c r="AJ77" s="29">
        <v>0.45644275401035139</v>
      </c>
      <c r="AK77" s="13">
        <v>73</v>
      </c>
      <c r="AL77" s="32">
        <v>0.21261731937907641</v>
      </c>
      <c r="AM77" s="32">
        <v>0.2063256564212291</v>
      </c>
      <c r="AN77" s="32">
        <v>0.1899925922488325</v>
      </c>
      <c r="AO77" s="32">
        <v>0.17675140972052683</v>
      </c>
      <c r="AP77" s="32">
        <v>0.21857274652825517</v>
      </c>
      <c r="AQ77" s="32">
        <v>0.39977608734368475</v>
      </c>
    </row>
    <row r="78" spans="2:43">
      <c r="P78" s="13">
        <v>74</v>
      </c>
      <c r="Q78" s="29">
        <v>1.7431560977372883E-2</v>
      </c>
      <c r="R78" s="29">
        <v>1.4557008163663971E-2</v>
      </c>
      <c r="S78" s="29">
        <v>9.3062642478465348E-3</v>
      </c>
      <c r="T78" s="29">
        <v>3.8931307304438884E-3</v>
      </c>
      <c r="U78" s="30">
        <v>1.9274492639175942E-2</v>
      </c>
      <c r="V78" s="30">
        <v>3.5253623222547152E-2</v>
      </c>
      <c r="W78" s="13">
        <v>74</v>
      </c>
      <c r="X78" s="29">
        <v>0.1775039487877054</v>
      </c>
      <c r="Y78" s="29">
        <v>0.20907335900828461</v>
      </c>
      <c r="Z78" s="29">
        <v>0.25973339943882451</v>
      </c>
      <c r="AA78" s="29">
        <v>0.31705933368283717</v>
      </c>
      <c r="AB78" s="31">
        <v>0.16868200293980751</v>
      </c>
      <c r="AC78" s="31">
        <v>0.19544876676283102</v>
      </c>
      <c r="AD78" s="13">
        <v>74</v>
      </c>
      <c r="AE78" s="29">
        <v>0.27176813210584172</v>
      </c>
      <c r="AF78" s="29">
        <v>0.26985837017377745</v>
      </c>
      <c r="AG78" s="29">
        <v>0.26070332560504383</v>
      </c>
      <c r="AH78" s="29">
        <v>0.25538968425826236</v>
      </c>
      <c r="AI78" s="29">
        <v>0.27627621319492185</v>
      </c>
      <c r="AJ78" s="29">
        <v>0.45644275401035139</v>
      </c>
      <c r="AK78" s="13">
        <v>74</v>
      </c>
      <c r="AL78" s="32">
        <v>0.21271682543917508</v>
      </c>
      <c r="AM78" s="32">
        <v>0.20660802350711077</v>
      </c>
      <c r="AN78" s="32">
        <v>0.19055825893837716</v>
      </c>
      <c r="AO78" s="32">
        <v>0.17757229759159571</v>
      </c>
      <c r="AP78" s="32">
        <v>0.21857274652825517</v>
      </c>
      <c r="AQ78" s="32">
        <v>0.39977608734368475</v>
      </c>
    </row>
    <row r="79" spans="2:43">
      <c r="P79" s="13">
        <v>75</v>
      </c>
      <c r="Q79" s="29">
        <v>1.745778892133875E-2</v>
      </c>
      <c r="R79" s="29">
        <v>1.4630076180360649E-2</v>
      </c>
      <c r="S79" s="29">
        <v>9.4547873409735871E-3</v>
      </c>
      <c r="T79" s="29">
        <v>4.1204664267359414E-3</v>
      </c>
      <c r="U79" s="30">
        <v>1.9274492639175942E-2</v>
      </c>
      <c r="V79" s="30">
        <v>3.5253623222547152E-2</v>
      </c>
      <c r="W79" s="13">
        <v>75</v>
      </c>
      <c r="X79" s="29">
        <v>0.17753975116966131</v>
      </c>
      <c r="Y79" s="29">
        <v>0.20917365847535296</v>
      </c>
      <c r="Z79" s="29">
        <v>0.25993637715054996</v>
      </c>
      <c r="AA79" s="29">
        <v>0.31736515303978141</v>
      </c>
      <c r="AB79" s="31">
        <v>0.16868200293980751</v>
      </c>
      <c r="AC79" s="31">
        <v>0.19544876676283102</v>
      </c>
      <c r="AD79" s="13">
        <v>75</v>
      </c>
      <c r="AE79" s="29">
        <v>0.27186498467100445</v>
      </c>
      <c r="AF79" s="29">
        <v>0.2701332074707023</v>
      </c>
      <c r="AG79" s="29">
        <v>0.26125390784953395</v>
      </c>
      <c r="AH79" s="29">
        <v>0.25618868178610277</v>
      </c>
      <c r="AI79" s="29">
        <v>0.27627621319492185</v>
      </c>
      <c r="AJ79" s="29">
        <v>0.45644275401035139</v>
      </c>
      <c r="AK79" s="13">
        <v>75</v>
      </c>
      <c r="AL79" s="32">
        <v>0.21281367800433779</v>
      </c>
      <c r="AM79" s="32">
        <v>0.20688286080403562</v>
      </c>
      <c r="AN79" s="32">
        <v>0.19110884118286728</v>
      </c>
      <c r="AO79" s="32">
        <v>0.17837129511943611</v>
      </c>
      <c r="AP79" s="32">
        <v>0.2185727465282552</v>
      </c>
      <c r="AQ79" s="32">
        <v>0.39977608734368475</v>
      </c>
    </row>
    <row r="80" spans="2:43">
      <c r="P80" s="13">
        <v>76</v>
      </c>
      <c r="Q80" s="29">
        <v>1.7483326656252882E-2</v>
      </c>
      <c r="R80" s="29">
        <v>1.4701221354512678E-2</v>
      </c>
      <c r="S80" s="29">
        <v>9.5994019316499243E-3</v>
      </c>
      <c r="T80" s="29">
        <v>4.3418196047045193E-3</v>
      </c>
      <c r="U80" s="30">
        <v>1.9274492639175942E-2</v>
      </c>
      <c r="V80" s="30">
        <v>3.5253623222547152E-2</v>
      </c>
      <c r="W80" s="13">
        <v>76</v>
      </c>
      <c r="X80" s="29">
        <v>0.17757461138367106</v>
      </c>
      <c r="Y80" s="29">
        <v>0.20927131848276162</v>
      </c>
      <c r="Z80" s="29">
        <v>0.26013401334354586</v>
      </c>
      <c r="AA80" s="29">
        <v>0.31766292451891143</v>
      </c>
      <c r="AB80" s="31">
        <v>0.16868200293980751</v>
      </c>
      <c r="AC80" s="31">
        <v>0.19544876676283102</v>
      </c>
      <c r="AD80" s="13">
        <v>76</v>
      </c>
      <c r="AE80" s="29">
        <v>0.27195928848445239</v>
      </c>
      <c r="AF80" s="29">
        <v>0.27040081220718176</v>
      </c>
      <c r="AG80" s="29">
        <v>0.2617900010875901</v>
      </c>
      <c r="AH80" s="29">
        <v>0.25696665306321054</v>
      </c>
      <c r="AI80" s="29">
        <v>0.27627621319492179</v>
      </c>
      <c r="AJ80" s="29">
        <v>0.45644275401035139</v>
      </c>
      <c r="AK80" s="13">
        <v>76</v>
      </c>
      <c r="AL80" s="32">
        <v>0.2129079818177857</v>
      </c>
      <c r="AM80" s="32">
        <v>0.20715046554051508</v>
      </c>
      <c r="AN80" s="32">
        <v>0.19164493442092342</v>
      </c>
      <c r="AO80" s="32">
        <v>0.17914926639654385</v>
      </c>
      <c r="AP80" s="32">
        <v>0.21857274652825515</v>
      </c>
      <c r="AQ80" s="32">
        <v>0.39977608734368475</v>
      </c>
    </row>
    <row r="81" spans="16:43">
      <c r="P81" s="13">
        <v>77</v>
      </c>
      <c r="Q81" s="29">
        <v>1.7508201073377038E-2</v>
      </c>
      <c r="R81" s="29">
        <v>1.4770518602063356E-2</v>
      </c>
      <c r="S81" s="29">
        <v>9.7402602991918125E-3</v>
      </c>
      <c r="T81" s="29">
        <v>4.5574233494791077E-3</v>
      </c>
      <c r="U81" s="30">
        <v>1.9274492639175942E-2</v>
      </c>
      <c r="V81" s="30">
        <v>3.5253623222547152E-2</v>
      </c>
      <c r="W81" s="13">
        <v>77</v>
      </c>
      <c r="X81" s="29">
        <v>0.17760856613757661</v>
      </c>
      <c r="Y81" s="29">
        <v>0.20936644186660122</v>
      </c>
      <c r="Z81" s="29">
        <v>0.26032651612893143</v>
      </c>
      <c r="AA81" s="29">
        <v>0.31795296167390807</v>
      </c>
      <c r="AB81" s="31">
        <v>0.16868200293980751</v>
      </c>
      <c r="AC81" s="31">
        <v>0.19544876676283102</v>
      </c>
      <c r="AD81" s="13">
        <v>77</v>
      </c>
      <c r="AE81" s="29">
        <v>0.27205114284820026</v>
      </c>
      <c r="AF81" s="29">
        <v>0.27066146617128511</v>
      </c>
      <c r="AG81" s="29">
        <v>0.26231216982595651</v>
      </c>
      <c r="AH81" s="29">
        <v>0.25772441729415962</v>
      </c>
      <c r="AI81" s="29">
        <v>0.27627621319492185</v>
      </c>
      <c r="AJ81" s="29">
        <v>0.45644275401035139</v>
      </c>
      <c r="AK81" s="13">
        <v>77</v>
      </c>
      <c r="AL81" s="32">
        <v>0.21299983618153359</v>
      </c>
      <c r="AM81" s="32">
        <v>0.20741111950461844</v>
      </c>
      <c r="AN81" s="32">
        <v>0.19216710315928984</v>
      </c>
      <c r="AO81" s="32">
        <v>0.17990703062749297</v>
      </c>
      <c r="AP81" s="32">
        <v>0.21857274652825517</v>
      </c>
      <c r="AQ81" s="32">
        <v>0.39977608734368475</v>
      </c>
    </row>
    <row r="82" spans="16:43">
      <c r="P82" s="13">
        <v>78</v>
      </c>
      <c r="Q82" s="29">
        <v>1.7532437684933906E-2</v>
      </c>
      <c r="R82" s="29">
        <v>1.4838038997112734E-2</v>
      </c>
      <c r="S82" s="29">
        <v>9.8775069137198059E-3</v>
      </c>
      <c r="T82" s="29">
        <v>4.76749879310563E-3</v>
      </c>
      <c r="U82" s="30">
        <v>1.9274492639175942E-2</v>
      </c>
      <c r="V82" s="30">
        <v>3.5253623222547152E-2</v>
      </c>
      <c r="W82" s="13">
        <v>78</v>
      </c>
      <c r="X82" s="29">
        <v>0.17764165025676668</v>
      </c>
      <c r="Y82" s="29">
        <v>0.20945912618931675</v>
      </c>
      <c r="Z82" s="29">
        <v>0.26051408294546097</v>
      </c>
      <c r="AA82" s="29">
        <v>0.31823556197877667</v>
      </c>
      <c r="AB82" s="31">
        <v>0.16868200293980753</v>
      </c>
      <c r="AC82" s="31">
        <v>0.19544876676283102</v>
      </c>
      <c r="AD82" s="13">
        <v>78</v>
      </c>
      <c r="AE82" s="29">
        <v>0.27214064197185212</v>
      </c>
      <c r="AF82" s="29">
        <v>0.27091543670041146</v>
      </c>
      <c r="AG82" s="29">
        <v>0.2628209496223135</v>
      </c>
      <c r="AH82" s="29">
        <v>0.25846275167303312</v>
      </c>
      <c r="AI82" s="29">
        <v>0.27627621319492185</v>
      </c>
      <c r="AJ82" s="29">
        <v>0.45644275401035139</v>
      </c>
      <c r="AK82" s="13">
        <v>78</v>
      </c>
      <c r="AL82" s="32">
        <v>0.21308933530518545</v>
      </c>
      <c r="AM82" s="32">
        <v>0.20766509003374481</v>
      </c>
      <c r="AN82" s="32">
        <v>0.1926758829556468</v>
      </c>
      <c r="AO82" s="32">
        <v>0.18064536500636644</v>
      </c>
      <c r="AP82" s="32">
        <v>0.21857274652825517</v>
      </c>
      <c r="AQ82" s="32">
        <v>0.39977608734368475</v>
      </c>
    </row>
    <row r="83" spans="16:43">
      <c r="P83" s="13">
        <v>79</v>
      </c>
      <c r="Q83" s="29">
        <v>1.7556060711388068E-2</v>
      </c>
      <c r="R83" s="29">
        <v>1.4903850015072254E-2</v>
      </c>
      <c r="S83" s="29">
        <v>1.0011278930411647E-2</v>
      </c>
      <c r="T83" s="29">
        <v>4.9722558710707217E-3</v>
      </c>
      <c r="U83" s="30">
        <v>1.9274492639175942E-2</v>
      </c>
      <c r="V83" s="30">
        <v>3.5253623222547152E-2</v>
      </c>
      <c r="W83" s="13">
        <v>79</v>
      </c>
      <c r="X83" s="29">
        <v>0.17767389680331899</v>
      </c>
      <c r="Y83" s="29">
        <v>0.20954946407348246</v>
      </c>
      <c r="Z83" s="29">
        <v>0.26069690123498973</v>
      </c>
      <c r="AA83" s="29">
        <v>0.31851100784554731</v>
      </c>
      <c r="AB83" s="31">
        <v>0.16868200293980753</v>
      </c>
      <c r="AC83" s="31">
        <v>0.19544876676283102</v>
      </c>
      <c r="AD83" s="13">
        <v>79</v>
      </c>
      <c r="AE83" s="29">
        <v>0.27222787529490511</v>
      </c>
      <c r="AF83" s="29">
        <v>0.27116297759588903</v>
      </c>
      <c r="AG83" s="29">
        <v>0.2633168489174969</v>
      </c>
      <c r="AH83" s="29">
        <v>0.25918239404231486</v>
      </c>
      <c r="AI83" s="29">
        <v>0.27627621319492185</v>
      </c>
      <c r="AJ83" s="29">
        <v>0.45644275401035139</v>
      </c>
      <c r="AK83" s="13">
        <v>79</v>
      </c>
      <c r="AL83" s="32">
        <v>0.21317656862823847</v>
      </c>
      <c r="AM83" s="32">
        <v>0.20791263092922238</v>
      </c>
      <c r="AN83" s="32">
        <v>0.19317178225083023</v>
      </c>
      <c r="AO83" s="32">
        <v>0.18136500737564817</v>
      </c>
      <c r="AP83" s="32">
        <v>0.2185727465282552</v>
      </c>
      <c r="AQ83" s="32">
        <v>0.39977608734368475</v>
      </c>
    </row>
    <row r="84" spans="16:43">
      <c r="P84" s="13">
        <v>80</v>
      </c>
      <c r="Q84" s="29">
        <v>1.7579093162180877E-2</v>
      </c>
      <c r="R84" s="29">
        <v>1.4968015757582786E-2</v>
      </c>
      <c r="S84" s="29">
        <v>1.0141706646686195E-2</v>
      </c>
      <c r="T84" s="29">
        <v>5.1718940220866856E-3</v>
      </c>
      <c r="U84" s="30">
        <v>1.9274492639175942E-2</v>
      </c>
      <c r="V84" s="30">
        <v>3.5253623222547152E-2</v>
      </c>
      <c r="W84" s="13">
        <v>80</v>
      </c>
      <c r="X84" s="29">
        <v>0.17770533718620751</v>
      </c>
      <c r="Y84" s="29">
        <v>0.20963754351054409</v>
      </c>
      <c r="Z84" s="29">
        <v>0.26087514906728032</v>
      </c>
      <c r="AA84" s="29">
        <v>0.31877956756564874</v>
      </c>
      <c r="AB84" s="31">
        <v>0.16868200293980751</v>
      </c>
      <c r="AC84" s="31">
        <v>0.19544876676283102</v>
      </c>
      <c r="AD84" s="13">
        <v>80</v>
      </c>
      <c r="AE84" s="29">
        <v>0.27231292778488192</v>
      </c>
      <c r="AF84" s="29">
        <v>0.27140432996897973</v>
      </c>
      <c r="AG84" s="29">
        <v>0.26380035073030073</v>
      </c>
      <c r="AH84" s="29">
        <v>0.25988404535236453</v>
      </c>
      <c r="AI84" s="29">
        <v>0.27627621319492179</v>
      </c>
      <c r="AJ84" s="29">
        <v>0.45644275401035139</v>
      </c>
      <c r="AK84" s="13">
        <v>80</v>
      </c>
      <c r="AL84" s="32">
        <v>0.21326162111821523</v>
      </c>
      <c r="AM84" s="32">
        <v>0.20815398330231308</v>
      </c>
      <c r="AN84" s="32">
        <v>0.19365528406363408</v>
      </c>
      <c r="AO84" s="32">
        <v>0.18206665868569788</v>
      </c>
      <c r="AP84" s="32">
        <v>0.21857274652825515</v>
      </c>
      <c r="AQ84" s="32">
        <v>0.39977608734368475</v>
      </c>
    </row>
    <row r="85" spans="16:43">
      <c r="P85" s="13">
        <v>81</v>
      </c>
      <c r="Q85" s="29">
        <v>1.760155691048498E-2</v>
      </c>
      <c r="R85" s="29">
        <v>1.5030597160772071E-2</v>
      </c>
      <c r="S85" s="29">
        <v>1.0268913925521862E-2</v>
      </c>
      <c r="T85" s="29">
        <v>5.3666028360405274E-3</v>
      </c>
      <c r="U85" s="30">
        <v>1.9274492639175942E-2</v>
      </c>
      <c r="V85" s="30">
        <v>3.5253623222547152E-2</v>
      </c>
      <c r="W85" s="13">
        <v>81</v>
      </c>
      <c r="X85" s="29">
        <v>0.17773600126334571</v>
      </c>
      <c r="Y85" s="29">
        <v>0.20972344814669058</v>
      </c>
      <c r="Z85" s="29">
        <v>0.26104899571852669</v>
      </c>
      <c r="AA85" s="29">
        <v>0.31904149618155009</v>
      </c>
      <c r="AB85" s="31">
        <v>0.16868200293980751</v>
      </c>
      <c r="AC85" s="31">
        <v>0.19544876676283102</v>
      </c>
      <c r="AD85" s="13">
        <v>81</v>
      </c>
      <c r="AE85" s="29">
        <v>0.27239588021337774</v>
      </c>
      <c r="AF85" s="29">
        <v>0.2716397230242163</v>
      </c>
      <c r="AG85" s="29">
        <v>0.26427191422673901</v>
      </c>
      <c r="AH85" s="29">
        <v>0.26056837193870935</v>
      </c>
      <c r="AI85" s="29">
        <v>0.27627621319492185</v>
      </c>
      <c r="AJ85" s="29">
        <v>0.45644275401035139</v>
      </c>
      <c r="AK85" s="13">
        <v>81</v>
      </c>
      <c r="AL85" s="32">
        <v>0.21334457354671107</v>
      </c>
      <c r="AM85" s="32">
        <v>0.20838937635754962</v>
      </c>
      <c r="AN85" s="32">
        <v>0.19412684756007234</v>
      </c>
      <c r="AO85" s="32">
        <v>0.18275098527204267</v>
      </c>
      <c r="AP85" s="32">
        <v>0.21857274652825517</v>
      </c>
      <c r="AQ85" s="32">
        <v>0.39977608734368475</v>
      </c>
    </row>
    <row r="86" spans="16:43">
      <c r="P86" s="13">
        <v>82</v>
      </c>
      <c r="Q86" s="29">
        <v>1.7623472762488976E-2</v>
      </c>
      <c r="R86" s="29">
        <v>1.509165218827381E-2</v>
      </c>
      <c r="S86" s="29">
        <v>1.0393018587800562E-2</v>
      </c>
      <c r="T86" s="29">
        <v>5.5565626545320806E-3</v>
      </c>
      <c r="U86" s="30">
        <v>1.9274492639175942E-2</v>
      </c>
      <c r="V86" s="30">
        <v>3.5253623222547152E-2</v>
      </c>
      <c r="W86" s="13">
        <v>82</v>
      </c>
      <c r="X86" s="29">
        <v>0.17776591743616343</v>
      </c>
      <c r="Y86" s="29">
        <v>0.20980725754780913</v>
      </c>
      <c r="Z86" s="29">
        <v>0.2612186022075475</v>
      </c>
      <c r="AA86" s="29">
        <v>0.31929703629462458</v>
      </c>
      <c r="AB86" s="31">
        <v>0.16868200293980751</v>
      </c>
      <c r="AC86" s="31">
        <v>0.19544876676283102</v>
      </c>
      <c r="AD86" s="13">
        <v>82</v>
      </c>
      <c r="AE86" s="29">
        <v>0.27247680941191021</v>
      </c>
      <c r="AF86" s="29">
        <v>0.27186937478542267</v>
      </c>
      <c r="AG86" s="29">
        <v>0.26473197617448374</v>
      </c>
      <c r="AH86" s="29">
        <v>0.26123600763270421</v>
      </c>
      <c r="AI86" s="29">
        <v>0.27627621319492185</v>
      </c>
      <c r="AJ86" s="29">
        <v>0.45644275401035145</v>
      </c>
      <c r="AK86" s="13">
        <v>82</v>
      </c>
      <c r="AL86" s="32">
        <v>0.21342550274524358</v>
      </c>
      <c r="AM86" s="32">
        <v>0.20861902811875602</v>
      </c>
      <c r="AN86" s="32">
        <v>0.19458690950781704</v>
      </c>
      <c r="AO86" s="32">
        <v>0.18341862096603756</v>
      </c>
      <c r="AP86" s="32">
        <v>0.21857274652825517</v>
      </c>
      <c r="AQ86" s="32">
        <v>0.39977608734368481</v>
      </c>
    </row>
    <row r="87" spans="16:43">
      <c r="P87" s="13">
        <v>83</v>
      </c>
      <c r="Q87" s="29">
        <v>1.7644860521673602E-2</v>
      </c>
      <c r="R87" s="29">
        <v>1.5151236010293582E-2</v>
      </c>
      <c r="S87" s="29">
        <v>1.0514132776289415E-2</v>
      </c>
      <c r="T87" s="29">
        <v>5.741945127999741E-3</v>
      </c>
      <c r="U87" s="30">
        <v>1.9274492639175942E-2</v>
      </c>
      <c r="V87" s="30">
        <v>3.5253623222547152E-2</v>
      </c>
      <c r="W87" s="13">
        <v>83</v>
      </c>
      <c r="X87" s="29">
        <v>0.17779511273734702</v>
      </c>
      <c r="Y87" s="29">
        <v>0.20988904744528628</v>
      </c>
      <c r="Z87" s="29">
        <v>0.26138412179321846</v>
      </c>
      <c r="AA87" s="29">
        <v>0.31954641881461293</v>
      </c>
      <c r="AB87" s="31">
        <v>0.16868200293980751</v>
      </c>
      <c r="AC87" s="31">
        <v>0.19544876676283102</v>
      </c>
      <c r="AD87" s="13">
        <v>83</v>
      </c>
      <c r="AE87" s="29">
        <v>0.27255578850927331</v>
      </c>
      <c r="AF87" s="29">
        <v>0.2720934927692506</v>
      </c>
      <c r="AG87" s="29">
        <v>0.26518095229216221</v>
      </c>
      <c r="AH87" s="29">
        <v>0.26188755571961492</v>
      </c>
      <c r="AI87" s="29">
        <v>0.27627621319492185</v>
      </c>
      <c r="AJ87" s="29">
        <v>0.45644275401035139</v>
      </c>
      <c r="AK87" s="13">
        <v>83</v>
      </c>
      <c r="AL87" s="32">
        <v>0.21350448184260665</v>
      </c>
      <c r="AM87" s="32">
        <v>0.20884314610258392</v>
      </c>
      <c r="AN87" s="32">
        <v>0.19503588562549556</v>
      </c>
      <c r="AO87" s="32">
        <v>0.18407016905294823</v>
      </c>
      <c r="AP87" s="32">
        <v>0.2185727465282552</v>
      </c>
      <c r="AQ87" s="32">
        <v>0.39977608734368475</v>
      </c>
    </row>
    <row r="88" spans="16:43">
      <c r="P88" s="13">
        <v>84</v>
      </c>
      <c r="Q88" s="29">
        <v>1.7665739048496686E-2</v>
      </c>
      <c r="R88" s="29">
        <v>1.5209401169884311E-2</v>
      </c>
      <c r="S88" s="29">
        <v>1.0632363293623772E-2</v>
      </c>
      <c r="T88" s="29">
        <v>5.9229137330515033E-3</v>
      </c>
      <c r="U88" s="30">
        <v>1.9274492639175942E-2</v>
      </c>
      <c r="V88" s="30">
        <v>3.5253623222547152E-2</v>
      </c>
      <c r="W88" s="13">
        <v>84</v>
      </c>
      <c r="X88" s="29">
        <v>0.17782361291231194</v>
      </c>
      <c r="Y88" s="29">
        <v>0.20996888996425203</v>
      </c>
      <c r="Z88" s="29">
        <v>0.26154570043637343</v>
      </c>
      <c r="AA88" s="29">
        <v>0.31978986365555395</v>
      </c>
      <c r="AB88" s="31">
        <v>0.16868200293980751</v>
      </c>
      <c r="AC88" s="31">
        <v>0.19544876676283102</v>
      </c>
      <c r="AD88" s="13">
        <v>84</v>
      </c>
      <c r="AE88" s="29">
        <v>0.27263288715193723</v>
      </c>
      <c r="AF88" s="29">
        <v>0.27231227461060642</v>
      </c>
      <c r="AG88" s="29">
        <v>0.26561923850227698</v>
      </c>
      <c r="AH88" s="29">
        <v>0.26252359075683723</v>
      </c>
      <c r="AI88" s="29">
        <v>0.27627621319492179</v>
      </c>
      <c r="AJ88" s="29">
        <v>0.45644275401035134</v>
      </c>
      <c r="AK88" s="13">
        <v>84</v>
      </c>
      <c r="AL88" s="32">
        <v>0.21358158048527059</v>
      </c>
      <c r="AM88" s="32">
        <v>0.20906192794393977</v>
      </c>
      <c r="AN88" s="32">
        <v>0.19547417183561033</v>
      </c>
      <c r="AO88" s="32">
        <v>0.18470620409017058</v>
      </c>
      <c r="AP88" s="32">
        <v>0.21857274652825515</v>
      </c>
      <c r="AQ88" s="32">
        <v>0.39977608734368469</v>
      </c>
    </row>
    <row r="89" spans="16:43">
      <c r="P89" s="13">
        <v>85</v>
      </c>
      <c r="Q89" s="29">
        <v>1.7686126315865112E-2</v>
      </c>
      <c r="R89" s="29">
        <v>1.5266197737484671E-2</v>
      </c>
      <c r="S89" s="29">
        <v>1.0747811916432612E-2</v>
      </c>
      <c r="T89" s="29">
        <v>6.0996242532785202E-3</v>
      </c>
      <c r="U89" s="30">
        <v>1.9274492639175942E-2</v>
      </c>
      <c r="V89" s="30">
        <v>3.5253623222547152E-2</v>
      </c>
      <c r="W89" s="13">
        <v>85</v>
      </c>
      <c r="X89" s="29">
        <v>0.17785144249492477</v>
      </c>
      <c r="Y89" s="29">
        <v>0.21004685383571273</v>
      </c>
      <c r="Z89" s="29">
        <v>0.2617034772291012</v>
      </c>
      <c r="AA89" s="29">
        <v>0.32002758038259044</v>
      </c>
      <c r="AB89" s="31">
        <v>0.16868200293980751</v>
      </c>
      <c r="AC89" s="31">
        <v>0.19544876676283102</v>
      </c>
      <c r="AD89" s="13">
        <v>85</v>
      </c>
      <c r="AE89" s="29">
        <v>0.27270817170889139</v>
      </c>
      <c r="AF89" s="29">
        <v>0.27252590864393034</v>
      </c>
      <c r="AG89" s="29">
        <v>0.26604721209568322</v>
      </c>
      <c r="AH89" s="29">
        <v>0.26314466026377203</v>
      </c>
      <c r="AI89" s="29">
        <v>0.27627621319492185</v>
      </c>
      <c r="AJ89" s="29">
        <v>0.45644275401035139</v>
      </c>
      <c r="AK89" s="13">
        <v>85</v>
      </c>
      <c r="AL89" s="32">
        <v>0.21365686504222475</v>
      </c>
      <c r="AM89" s="32">
        <v>0.20927556197726369</v>
      </c>
      <c r="AN89" s="32">
        <v>0.19590214542901654</v>
      </c>
      <c r="AO89" s="32">
        <v>0.18532727359710535</v>
      </c>
      <c r="AP89" s="32">
        <v>0.21857274652825517</v>
      </c>
      <c r="AQ89" s="32">
        <v>0.39977608734368475</v>
      </c>
    </row>
    <row r="90" spans="16:43">
      <c r="P90" s="13">
        <v>86</v>
      </c>
      <c r="Q90" s="29">
        <v>1.7706039460736595E-2</v>
      </c>
      <c r="R90" s="29">
        <v>1.532167345467572E-2</v>
      </c>
      <c r="S90" s="29">
        <v>1.0860575687548226E-2</v>
      </c>
      <c r="T90" s="29">
        <v>6.2722252265235111E-3</v>
      </c>
      <c r="U90" s="30">
        <v>1.9274492639175942E-2</v>
      </c>
      <c r="V90" s="30">
        <v>3.5253623222547152E-2</v>
      </c>
      <c r="W90" s="13">
        <v>86</v>
      </c>
      <c r="X90" s="29">
        <v>0.1778786248779419</v>
      </c>
      <c r="Y90" s="29">
        <v>0.21012300459388364</v>
      </c>
      <c r="Z90" s="29">
        <v>0.26185758479409116</v>
      </c>
      <c r="AA90" s="29">
        <v>0.32025976881364937</v>
      </c>
      <c r="AB90" s="31">
        <v>0.16868200293980751</v>
      </c>
      <c r="AC90" s="31">
        <v>0.19544876676283102</v>
      </c>
      <c r="AD90" s="13">
        <v>86</v>
      </c>
      <c r="AE90" s="29">
        <v>0.27278170546219555</v>
      </c>
      <c r="AF90" s="29">
        <v>0.27273457444392118</v>
      </c>
      <c r="AG90" s="29">
        <v>0.26646523281482415</v>
      </c>
      <c r="AH90" s="29">
        <v>0.26375128629380129</v>
      </c>
      <c r="AI90" s="29">
        <v>0.27627621319492185</v>
      </c>
      <c r="AJ90" s="29">
        <v>0.45644275401035139</v>
      </c>
      <c r="AK90" s="13">
        <v>86</v>
      </c>
      <c r="AL90" s="32">
        <v>0.21373039879552888</v>
      </c>
      <c r="AM90" s="32">
        <v>0.20948422777725453</v>
      </c>
      <c r="AN90" s="32">
        <v>0.19632016614815745</v>
      </c>
      <c r="AO90" s="32">
        <v>0.18593389962713464</v>
      </c>
      <c r="AP90" s="32">
        <v>0.21857274652825517</v>
      </c>
      <c r="AQ90" s="32">
        <v>0.39977608734368475</v>
      </c>
    </row>
    <row r="91" spans="16:43">
      <c r="P91" s="13">
        <v>87</v>
      </c>
      <c r="Q91" s="29">
        <v>1.7725494832162757E-2</v>
      </c>
      <c r="R91" s="29">
        <v>1.5375873868023296E-2</v>
      </c>
      <c r="S91" s="29">
        <v>1.0970747188063479E-2</v>
      </c>
      <c r="T91" s="29">
        <v>6.4408583613031018E-3</v>
      </c>
      <c r="U91" s="30">
        <v>1.9274492639175942E-2</v>
      </c>
      <c r="V91" s="30">
        <v>3.5253623222547152E-2</v>
      </c>
      <c r="W91" s="13">
        <v>87</v>
      </c>
      <c r="X91" s="29">
        <v>0.17790518237859085</v>
      </c>
      <c r="Y91" s="29">
        <v>0.21019740475991269</v>
      </c>
      <c r="Z91" s="29">
        <v>0.26200814965643765</v>
      </c>
      <c r="AA91" s="29">
        <v>0.32048661957962649</v>
      </c>
      <c r="AB91" s="31">
        <v>0.16868200293980753</v>
      </c>
      <c r="AC91" s="31">
        <v>0.19544876676283102</v>
      </c>
      <c r="AD91" s="13">
        <v>87</v>
      </c>
      <c r="AE91" s="29">
        <v>0.27285354878438922</v>
      </c>
      <c r="AF91" s="29">
        <v>0.27293844332896972</v>
      </c>
      <c r="AG91" s="29">
        <v>0.26687364386226065</v>
      </c>
      <c r="AH91" s="29">
        <v>0.26434396689785294</v>
      </c>
      <c r="AI91" s="29">
        <v>0.27627621319492185</v>
      </c>
      <c r="AJ91" s="29">
        <v>0.45644275401035139</v>
      </c>
      <c r="AK91" s="13">
        <v>87</v>
      </c>
      <c r="AL91" s="32">
        <v>0.21380224211772256</v>
      </c>
      <c r="AM91" s="32">
        <v>0.20968809666230304</v>
      </c>
      <c r="AN91" s="32">
        <v>0.196728577195594</v>
      </c>
      <c r="AO91" s="32">
        <v>0.18652658023118626</v>
      </c>
      <c r="AP91" s="32">
        <v>0.2185727465282552</v>
      </c>
      <c r="AQ91" s="32">
        <v>0.39977608734368475</v>
      </c>
    </row>
    <row r="92" spans="16:43">
      <c r="P92" s="13">
        <v>88</v>
      </c>
      <c r="Q92" s="29">
        <v>1.7744508036056511E-2</v>
      </c>
      <c r="R92" s="29">
        <v>1.542884245379479E-2</v>
      </c>
      <c r="S92" s="29">
        <v>1.107841479083975E-2</v>
      </c>
      <c r="T92" s="29">
        <v>6.6056589248377016E-3</v>
      </c>
      <c r="U92" s="30">
        <v>1.9274492639175942E-2</v>
      </c>
      <c r="V92" s="30">
        <v>3.5253623222547152E-2</v>
      </c>
      <c r="W92" s="13">
        <v>88</v>
      </c>
      <c r="X92" s="29">
        <v>0.17793113629967958</v>
      </c>
      <c r="Y92" s="29">
        <v>0.21027011401307744</v>
      </c>
      <c r="Z92" s="29">
        <v>0.2621552925900944</v>
      </c>
      <c r="AA92" s="29">
        <v>0.32070831464637684</v>
      </c>
      <c r="AB92" s="31">
        <v>0.16868200293980753</v>
      </c>
      <c r="AC92" s="31">
        <v>0.19544876676283102</v>
      </c>
      <c r="AD92" s="13">
        <v>88</v>
      </c>
      <c r="AE92" s="29">
        <v>0.27292375930380575</v>
      </c>
      <c r="AF92" s="29">
        <v>0.27313767883026713</v>
      </c>
      <c r="AG92" s="29">
        <v>0.26727277284043727</v>
      </c>
      <c r="AH92" s="29">
        <v>0.26492317748817612</v>
      </c>
      <c r="AI92" s="29">
        <v>0.27627621319492185</v>
      </c>
      <c r="AJ92" s="29">
        <v>0.45644275401035139</v>
      </c>
      <c r="AK92" s="13">
        <v>88</v>
      </c>
      <c r="AL92" s="32">
        <v>0.21387245263713908</v>
      </c>
      <c r="AM92" s="32">
        <v>0.20988733216360045</v>
      </c>
      <c r="AN92" s="32">
        <v>0.19712770617377062</v>
      </c>
      <c r="AO92" s="32">
        <v>0.18710579082150944</v>
      </c>
      <c r="AP92" s="32">
        <v>0.21857274652825517</v>
      </c>
      <c r="AQ92" s="32">
        <v>0.39977608734368475</v>
      </c>
    </row>
    <row r="93" spans="16:43">
      <c r="P93" s="13">
        <v>89</v>
      </c>
      <c r="Q93" s="29">
        <v>1.7763093976941414E-2</v>
      </c>
      <c r="R93" s="29">
        <v>1.548062073426805E-2</v>
      </c>
      <c r="S93" s="29">
        <v>1.1183662896924419E-2</v>
      </c>
      <c r="T93" s="29">
        <v>6.7667561049220863E-3</v>
      </c>
      <c r="U93" s="30">
        <v>1.9274492639175942E-2</v>
      </c>
      <c r="V93" s="30">
        <v>3.5253623222547152E-2</v>
      </c>
      <c r="W93" s="13">
        <v>89</v>
      </c>
      <c r="X93" s="29">
        <v>0.17795650698658655</v>
      </c>
      <c r="Y93" s="29">
        <v>0.21034118935044074</v>
      </c>
      <c r="Z93" s="29">
        <v>0.2622991289409724</v>
      </c>
      <c r="AA93" s="29">
        <v>0.32092502780151483</v>
      </c>
      <c r="AB93" s="31">
        <v>0.16868200293980751</v>
      </c>
      <c r="AC93" s="31">
        <v>0.19544876676283102</v>
      </c>
      <c r="AD93" s="13">
        <v>89</v>
      </c>
      <c r="AE93" s="29">
        <v>0.27299239205874104</v>
      </c>
      <c r="AF93" s="29">
        <v>0.27333243712928817</v>
      </c>
      <c r="AG93" s="29">
        <v>0.26766293262809304</v>
      </c>
      <c r="AH93" s="29">
        <v>0.26548937211017737</v>
      </c>
      <c r="AI93" s="29">
        <v>0.27627621319492185</v>
      </c>
      <c r="AJ93" s="29">
        <v>0.45644275401035145</v>
      </c>
      <c r="AK93" s="13">
        <v>89</v>
      </c>
      <c r="AL93" s="32">
        <v>0.21394108539207435</v>
      </c>
      <c r="AM93" s="32">
        <v>0.2100820904626215</v>
      </c>
      <c r="AN93" s="32">
        <v>0.1975178659614264</v>
      </c>
      <c r="AO93" s="32">
        <v>0.18767198544351071</v>
      </c>
      <c r="AP93" s="32">
        <v>0.21857274652825517</v>
      </c>
      <c r="AQ93" s="32">
        <v>0.39977608734368481</v>
      </c>
    </row>
    <row r="94" spans="16:43">
      <c r="P94" s="13">
        <v>90</v>
      </c>
      <c r="Q94" s="29">
        <v>1.7781266896917763E-2</v>
      </c>
      <c r="R94" s="29">
        <v>1.5531248386286348E-2</v>
      </c>
      <c r="S94" s="29">
        <v>1.1286572156207207E-2</v>
      </c>
      <c r="T94" s="29">
        <v>6.9242733476712606E-3</v>
      </c>
      <c r="U94" s="30">
        <v>1.9274492639175942E-2</v>
      </c>
      <c r="V94" s="30">
        <v>3.5253623222547152E-2</v>
      </c>
      <c r="W94" s="13">
        <v>90</v>
      </c>
      <c r="X94" s="29">
        <v>0.17798131388045119</v>
      </c>
      <c r="Y94" s="29">
        <v>0.21041068523586265</v>
      </c>
      <c r="Z94" s="29">
        <v>0.26243976892849757</v>
      </c>
      <c r="AA94" s="29">
        <v>0.32113692510876085</v>
      </c>
      <c r="AB94" s="31">
        <v>0.16868200293980751</v>
      </c>
      <c r="AC94" s="31">
        <v>0.19544876676283102</v>
      </c>
      <c r="AD94" s="13">
        <v>90</v>
      </c>
      <c r="AE94" s="29">
        <v>0.27305949964134435</v>
      </c>
      <c r="AF94" s="29">
        <v>0.27352286746610877</v>
      </c>
      <c r="AG94" s="29">
        <v>0.26804442219824542</v>
      </c>
      <c r="AH94" s="29">
        <v>0.26604298462946757</v>
      </c>
      <c r="AI94" s="29">
        <v>0.27627621319492185</v>
      </c>
      <c r="AJ94" s="29">
        <v>0.45644275401035139</v>
      </c>
      <c r="AK94" s="13">
        <v>90</v>
      </c>
      <c r="AL94" s="32">
        <v>0.21400819297467769</v>
      </c>
      <c r="AM94" s="32">
        <v>0.21027252079944209</v>
      </c>
      <c r="AN94" s="32">
        <v>0.19789935553157872</v>
      </c>
      <c r="AO94" s="32">
        <v>0.18822559796280089</v>
      </c>
      <c r="AP94" s="32">
        <v>0.21857274652825517</v>
      </c>
      <c r="AQ94" s="32">
        <v>0.39977608734368475</v>
      </c>
    </row>
    <row r="95" spans="16:43">
      <c r="P95" s="13">
        <v>91</v>
      </c>
      <c r="Q95" s="29">
        <v>1.7799040412059465E-2</v>
      </c>
      <c r="R95" s="29">
        <v>1.5580763342655891E-2</v>
      </c>
      <c r="S95" s="29">
        <v>1.1387219673527736E-2</v>
      </c>
      <c r="T95" s="29">
        <v>7.0783286729973766E-3</v>
      </c>
      <c r="U95" s="30">
        <v>1.9274492639175942E-2</v>
      </c>
      <c r="V95" s="30">
        <v>3.5253623222547152E-2</v>
      </c>
      <c r="W95" s="13">
        <v>91</v>
      </c>
      <c r="X95" s="29">
        <v>0.1780055755678572</v>
      </c>
      <c r="Y95" s="29">
        <v>0.21047865373918737</v>
      </c>
      <c r="Z95" s="29">
        <v>0.26257731792728589</v>
      </c>
      <c r="AA95" s="29">
        <v>0.32134416533233118</v>
      </c>
      <c r="AB95" s="31">
        <v>0.16868200293980751</v>
      </c>
      <c r="AC95" s="31">
        <v>0.19544876676283102</v>
      </c>
      <c r="AD95" s="13">
        <v>91</v>
      </c>
      <c r="AE95" s="29">
        <v>0.2731251323320224</v>
      </c>
      <c r="AF95" s="29">
        <v>0.27370911252080138</v>
      </c>
      <c r="AG95" s="29">
        <v>0.26841752738224051</v>
      </c>
      <c r="AH95" s="29">
        <v>0.26658442984064146</v>
      </c>
      <c r="AI95" s="29">
        <v>0.27627621319492185</v>
      </c>
      <c r="AJ95" s="29">
        <v>0.45644275401035134</v>
      </c>
      <c r="AK95" s="13">
        <v>91</v>
      </c>
      <c r="AL95" s="32">
        <v>0.21407382566535571</v>
      </c>
      <c r="AM95" s="32">
        <v>0.21045876585413473</v>
      </c>
      <c r="AN95" s="32">
        <v>0.19827246071557383</v>
      </c>
      <c r="AO95" s="32">
        <v>0.18876704317397477</v>
      </c>
      <c r="AP95" s="32">
        <v>0.2185727465282552</v>
      </c>
      <c r="AQ95" s="32">
        <v>0.39977608734368469</v>
      </c>
    </row>
    <row r="96" spans="16:43">
      <c r="P96" s="13">
        <v>92</v>
      </c>
      <c r="Q96" s="29">
        <v>1.7816427546437218E-2</v>
      </c>
      <c r="R96" s="29">
        <v>1.5629201886930445E-2</v>
      </c>
      <c r="S96" s="29">
        <v>1.1485679201341296E-2</v>
      </c>
      <c r="T96" s="29">
        <v>7.2290349695120562E-3</v>
      </c>
      <c r="U96" s="30">
        <v>1.9274492639175942E-2</v>
      </c>
      <c r="V96" s="30">
        <v>3.5253623222547152E-2</v>
      </c>
      <c r="W96" s="13">
        <v>92</v>
      </c>
      <c r="X96" s="29">
        <v>0.17802930982727616</v>
      </c>
      <c r="Y96" s="29">
        <v>0.21054514466635282</v>
      </c>
      <c r="Z96" s="29">
        <v>0.26271187673044838</v>
      </c>
      <c r="AA96" s="29">
        <v>0.32154690033364991</v>
      </c>
      <c r="AB96" s="31">
        <v>0.16868200293980751</v>
      </c>
      <c r="AC96" s="31">
        <v>0.19544876676283102</v>
      </c>
      <c r="AD96" s="13">
        <v>92</v>
      </c>
      <c r="AE96" s="29">
        <v>0.27318933822507696</v>
      </c>
      <c r="AF96" s="29">
        <v>0.27389130876995726</v>
      </c>
      <c r="AG96" s="29">
        <v>0.26878252158397486</v>
      </c>
      <c r="AH96" s="29">
        <v>0.26711410450374629</v>
      </c>
      <c r="AI96" s="29">
        <v>0.27627621319492185</v>
      </c>
      <c r="AJ96" s="29">
        <v>0.45644275401035139</v>
      </c>
      <c r="AK96" s="13">
        <v>92</v>
      </c>
      <c r="AL96" s="32">
        <v>0.2141380315584103</v>
      </c>
      <c r="AM96" s="32">
        <v>0.21064096210329059</v>
      </c>
      <c r="AN96" s="32">
        <v>0.19863745491730822</v>
      </c>
      <c r="AO96" s="32">
        <v>0.18929671783707963</v>
      </c>
      <c r="AP96" s="32">
        <v>0.21857274652825517</v>
      </c>
      <c r="AQ96" s="32">
        <v>0.39977608734368475</v>
      </c>
    </row>
    <row r="97" spans="16:43">
      <c r="P97" s="13">
        <v>93</v>
      </c>
      <c r="Q97" s="29">
        <v>1.7833440763946634E-2</v>
      </c>
      <c r="R97" s="29">
        <v>1.5676598742080817E-2</v>
      </c>
      <c r="S97" s="29">
        <v>1.1582021319954564E-2</v>
      </c>
      <c r="T97" s="29">
        <v>7.3765002704027629E-3</v>
      </c>
      <c r="U97" s="30">
        <v>1.9274492639175942E-2</v>
      </c>
      <c r="V97" s="30">
        <v>3.5253623222547152E-2</v>
      </c>
      <c r="W97" s="13">
        <v>93</v>
      </c>
      <c r="X97" s="29">
        <v>0.17805253367251406</v>
      </c>
      <c r="Y97" s="29">
        <v>0.21061020568110614</v>
      </c>
      <c r="Z97" s="29">
        <v>0.26284354179590841</v>
      </c>
      <c r="AA97" s="29">
        <v>0.32174527544246723</v>
      </c>
      <c r="AB97" s="31">
        <v>0.16868200293980751</v>
      </c>
      <c r="AC97" s="31">
        <v>0.19544876676283102</v>
      </c>
      <c r="AD97" s="13">
        <v>93</v>
      </c>
      <c r="AE97" s="29">
        <v>0.27325216334623792</v>
      </c>
      <c r="AF97" s="29">
        <v>0.27406958682020655</v>
      </c>
      <c r="AG97" s="29">
        <v>0.26913966644803755</v>
      </c>
      <c r="AH97" s="29">
        <v>0.2676323883138812</v>
      </c>
      <c r="AI97" s="29">
        <v>0.27627621319492185</v>
      </c>
      <c r="AJ97" s="29">
        <v>0.45644275401035139</v>
      </c>
      <c r="AK97" s="13">
        <v>93</v>
      </c>
      <c r="AL97" s="32">
        <v>0.21420085667957126</v>
      </c>
      <c r="AM97" s="32">
        <v>0.21081924015353987</v>
      </c>
      <c r="AN97" s="32">
        <v>0.19899459978137091</v>
      </c>
      <c r="AO97" s="32">
        <v>0.18981500164721452</v>
      </c>
      <c r="AP97" s="32">
        <v>0.21857274652825517</v>
      </c>
      <c r="AQ97" s="32">
        <v>0.39977608734368475</v>
      </c>
    </row>
    <row r="98" spans="16:43">
      <c r="P98" s="13">
        <v>94</v>
      </c>
      <c r="Q98" s="29">
        <v>1.7850091998104785E-2</v>
      </c>
      <c r="R98" s="29">
        <v>1.5722987153504581E-2</v>
      </c>
      <c r="S98" s="29">
        <v>1.1676313606256915E-2</v>
      </c>
      <c r="T98" s="29">
        <v>7.5208280117000518E-3</v>
      </c>
      <c r="U98" s="30">
        <v>1.9274492639175942E-2</v>
      </c>
      <c r="V98" s="30">
        <v>3.5253623222547152E-2</v>
      </c>
      <c r="W98" s="13">
        <v>94</v>
      </c>
      <c r="X98" s="29">
        <v>0.1780752633933852</v>
      </c>
      <c r="Y98" s="29">
        <v>0.21067388241894983</v>
      </c>
      <c r="Z98" s="29">
        <v>0.26297240547699702</v>
      </c>
      <c r="AA98" s="29">
        <v>0.32193942980428841</v>
      </c>
      <c r="AB98" s="31">
        <v>0.16868200293980751</v>
      </c>
      <c r="AC98" s="31">
        <v>0.19544876676283102</v>
      </c>
      <c r="AD98" s="13">
        <v>94</v>
      </c>
      <c r="AE98" s="29">
        <v>0.27331365176269329</v>
      </c>
      <c r="AF98" s="29">
        <v>0.27424407172045057</v>
      </c>
      <c r="AG98" s="29">
        <v>0.2694892124852053</v>
      </c>
      <c r="AH98" s="29">
        <v>0.26813964480890684</v>
      </c>
      <c r="AI98" s="29">
        <v>0.27627621319492185</v>
      </c>
      <c r="AJ98" s="29">
        <v>0.45644275401035139</v>
      </c>
      <c r="AK98" s="13">
        <v>94</v>
      </c>
      <c r="AL98" s="32">
        <v>0.21426234509602665</v>
      </c>
      <c r="AM98" s="32">
        <v>0.21099372505378389</v>
      </c>
      <c r="AN98" s="32">
        <v>0.1993441458185386</v>
      </c>
      <c r="AO98" s="32">
        <v>0.19032225814224016</v>
      </c>
      <c r="AP98" s="32">
        <v>0.21857274652825517</v>
      </c>
      <c r="AQ98" s="32">
        <v>0.39977608734368475</v>
      </c>
    </row>
    <row r="99" spans="16:43">
      <c r="P99" s="13">
        <v>95</v>
      </c>
      <c r="Q99" s="29">
        <v>1.7866392679964871E-2</v>
      </c>
      <c r="R99" s="29">
        <v>1.576839896679311E-2</v>
      </c>
      <c r="S99" s="29">
        <v>1.1768620791795002E-2</v>
      </c>
      <c r="T99" s="29">
        <v>7.6621172742331869E-3</v>
      </c>
      <c r="U99" s="30">
        <v>1.9274492639175942E-2</v>
      </c>
      <c r="V99" s="30">
        <v>3.5253623222547152E-2</v>
      </c>
      <c r="W99" s="13">
        <v>95</v>
      </c>
      <c r="X99" s="29">
        <v>0.17809751459381692</v>
      </c>
      <c r="Y99" s="29">
        <v>0.21073621859389152</v>
      </c>
      <c r="Z99" s="29">
        <v>0.26309855623848377</v>
      </c>
      <c r="AA99" s="29">
        <v>0.32212949670586072</v>
      </c>
      <c r="AB99" s="31">
        <v>0.16868200293980751</v>
      </c>
      <c r="AC99" s="31">
        <v>0.19544876676283102</v>
      </c>
      <c r="AD99" s="13">
        <v>95</v>
      </c>
      <c r="AE99" s="29">
        <v>0.27337384568617062</v>
      </c>
      <c r="AF99" s="29">
        <v>0.27441488325437358</v>
      </c>
      <c r="AG99" s="29">
        <v>0.26983139965843261</v>
      </c>
      <c r="AH99" s="29">
        <v>0.26863622221982669</v>
      </c>
      <c r="AI99" s="29">
        <v>0.27627621319492185</v>
      </c>
      <c r="AJ99" s="29">
        <v>0.45644275401035139</v>
      </c>
      <c r="AK99" s="13">
        <v>95</v>
      </c>
      <c r="AL99" s="32">
        <v>0.21432253901950399</v>
      </c>
      <c r="AM99" s="32">
        <v>0.21116453658770692</v>
      </c>
      <c r="AN99" s="32">
        <v>0.19968633299176594</v>
      </c>
      <c r="AO99" s="32">
        <v>0.19081883555316001</v>
      </c>
      <c r="AP99" s="32">
        <v>0.2185727465282552</v>
      </c>
      <c r="AQ99" s="32">
        <v>0.39977608734368475</v>
      </c>
    </row>
    <row r="100" spans="16:43">
      <c r="P100" s="13">
        <v>96</v>
      </c>
      <c r="Q100" s="29">
        <v>1.7882353764286204E-2</v>
      </c>
      <c r="R100" s="29">
        <v>1.5812864700638127E-2</v>
      </c>
      <c r="S100" s="29">
        <v>1.1859004910967712E-2</v>
      </c>
      <c r="T100" s="29">
        <v>7.8004630104635481E-3</v>
      </c>
      <c r="U100" s="30">
        <v>1.9274492639175942E-2</v>
      </c>
      <c r="V100" s="30">
        <v>3.5253623222547152E-2</v>
      </c>
      <c r="W100" s="13">
        <v>96</v>
      </c>
      <c r="X100" s="29">
        <v>0.17811930222757302</v>
      </c>
      <c r="Y100" s="29">
        <v>0.2107972560985219</v>
      </c>
      <c r="Z100" s="29">
        <v>0.26322207885910615</v>
      </c>
      <c r="AA100" s="29">
        <v>0.32231560388031694</v>
      </c>
      <c r="AB100" s="31">
        <v>0.16868200293980751</v>
      </c>
      <c r="AC100" s="31">
        <v>0.19544876676283102</v>
      </c>
      <c r="AD100" s="13">
        <v>96</v>
      </c>
      <c r="AE100" s="29">
        <v>0.27343278556957562</v>
      </c>
      <c r="AF100" s="29">
        <v>0.27458213621467326</v>
      </c>
      <c r="AG100" s="29">
        <v>0.27016645793221772</v>
      </c>
      <c r="AH100" s="29">
        <v>0.26912245426801901</v>
      </c>
      <c r="AI100" s="29">
        <v>0.27627621319492185</v>
      </c>
      <c r="AJ100" s="29">
        <v>0.45644275401035134</v>
      </c>
      <c r="AK100" s="13">
        <v>96</v>
      </c>
      <c r="AL100" s="32">
        <v>0.21438147890290893</v>
      </c>
      <c r="AM100" s="32">
        <v>0.21133178954800658</v>
      </c>
      <c r="AN100" s="32">
        <v>0.20002139126555105</v>
      </c>
      <c r="AO100" s="32">
        <v>0.19130506760135235</v>
      </c>
      <c r="AP100" s="32">
        <v>0.21857274652825517</v>
      </c>
      <c r="AQ100" s="32">
        <v>0.39977608734368469</v>
      </c>
    </row>
    <row r="101" spans="16:43">
      <c r="P101" s="13">
        <v>97</v>
      </c>
      <c r="Q101" s="29">
        <v>1.7897985754085445E-2</v>
      </c>
      <c r="R101" s="29">
        <v>1.5856413615228607E-2</v>
      </c>
      <c r="S101" s="29">
        <v>1.1947525440054391E-2</v>
      </c>
      <c r="T101" s="29">
        <v>7.9359562572870971E-3</v>
      </c>
      <c r="U101" s="30">
        <v>1.9274492639175942E-2</v>
      </c>
      <c r="V101" s="30">
        <v>3.5253623222547152E-2</v>
      </c>
      <c r="W101" s="13">
        <v>97</v>
      </c>
      <c r="X101" s="29">
        <v>0.17814064063176713</v>
      </c>
      <c r="Y101" s="29">
        <v>0.21085703509790221</v>
      </c>
      <c r="Z101" s="29">
        <v>0.26334305462157143</v>
      </c>
      <c r="AA101" s="29">
        <v>0.32249787379344413</v>
      </c>
      <c r="AB101" s="31">
        <v>0.16868200293980753</v>
      </c>
      <c r="AC101" s="31">
        <v>0.19544876676283102</v>
      </c>
      <c r="AD101" s="13">
        <v>97</v>
      </c>
      <c r="AE101" s="29">
        <v>0.27349051019765258</v>
      </c>
      <c r="AF101" s="29">
        <v>0.27474594066032754</v>
      </c>
      <c r="AG101" s="29">
        <v>0.27049460778798662</v>
      </c>
      <c r="AH101" s="29">
        <v>0.26959866091315587</v>
      </c>
      <c r="AI101" s="29">
        <v>0.27627621319492185</v>
      </c>
      <c r="AJ101" s="29">
        <v>0.45644275401035139</v>
      </c>
      <c r="AK101" s="13">
        <v>97</v>
      </c>
      <c r="AL101" s="32">
        <v>0.21443920353098592</v>
      </c>
      <c r="AM101" s="32">
        <v>0.21149559399366089</v>
      </c>
      <c r="AN101" s="32">
        <v>0.20034954112131997</v>
      </c>
      <c r="AO101" s="32">
        <v>0.19178127424648919</v>
      </c>
      <c r="AP101" s="32">
        <v>0.21857274652825517</v>
      </c>
      <c r="AQ101" s="32">
        <v>0.39977608734368475</v>
      </c>
    </row>
    <row r="102" spans="16:43">
      <c r="P102" s="13">
        <v>98</v>
      </c>
      <c r="Q102" s="29">
        <v>1.7913298723684704E-2</v>
      </c>
      <c r="R102" s="29">
        <v>1.5899073776460101E-2</v>
      </c>
      <c r="S102" s="29">
        <v>1.2034239427731134E-2</v>
      </c>
      <c r="T102" s="29">
        <v>8.0686843358081257E-3</v>
      </c>
      <c r="U102" s="30">
        <v>1.9274492639175942E-2</v>
      </c>
      <c r="V102" s="30">
        <v>3.5253623222547152E-2</v>
      </c>
      <c r="W102" s="13">
        <v>98</v>
      </c>
      <c r="X102" s="29">
        <v>0.17816154355832459</v>
      </c>
      <c r="Y102" s="29">
        <v>0.21091559411770333</v>
      </c>
      <c r="Z102" s="29">
        <v>0.26346156149092514</v>
      </c>
      <c r="AA102" s="29">
        <v>0.3226764239124259</v>
      </c>
      <c r="AB102" s="31">
        <v>0.16868200293980751</v>
      </c>
      <c r="AC102" s="31">
        <v>0.19544876676283102</v>
      </c>
      <c r="AD102" s="13">
        <v>98</v>
      </c>
      <c r="AE102" s="29">
        <v>0.27354705677209534</v>
      </c>
      <c r="AF102" s="29">
        <v>0.27490640215811135</v>
      </c>
      <c r="AG102" s="29">
        <v>0.27081606070792352</v>
      </c>
      <c r="AH102" s="29">
        <v>0.27006514905533069</v>
      </c>
      <c r="AI102" s="29">
        <v>0.27627621319492185</v>
      </c>
      <c r="AJ102" s="29">
        <v>0.45644275401035139</v>
      </c>
      <c r="AK102" s="13">
        <v>98</v>
      </c>
      <c r="AL102" s="32">
        <v>0.21449575010542871</v>
      </c>
      <c r="AM102" s="32">
        <v>0.2116560554914447</v>
      </c>
      <c r="AN102" s="32">
        <v>0.20067099404125688</v>
      </c>
      <c r="AO102" s="32">
        <v>0.19224776238866403</v>
      </c>
      <c r="AP102" s="32">
        <v>0.21857274652825517</v>
      </c>
      <c r="AQ102" s="32">
        <v>0.39977608734368475</v>
      </c>
    </row>
    <row r="103" spans="16:43">
      <c r="P103" s="13">
        <v>99</v>
      </c>
      <c r="Q103" s="29">
        <v>1.7928302340362766E-2</v>
      </c>
      <c r="R103" s="29">
        <v>1.5940872116252572E-2</v>
      </c>
      <c r="S103" s="29">
        <v>1.2119201617677034E-2</v>
      </c>
      <c r="T103" s="29">
        <v>8.1987310390054975E-3</v>
      </c>
      <c r="U103" s="30">
        <v>1.9274492639175942E-2</v>
      </c>
      <c r="V103" s="30">
        <v>3.5253623222547152E-2</v>
      </c>
      <c r="W103" s="13">
        <v>99</v>
      </c>
      <c r="X103" s="29">
        <v>0.17818202420353749</v>
      </c>
      <c r="Y103" s="29">
        <v>0.21097297012700339</v>
      </c>
      <c r="Z103" s="29">
        <v>0.2635776742821101</v>
      </c>
      <c r="AA103" s="29">
        <v>0.32285136695829697</v>
      </c>
      <c r="AB103" s="31">
        <v>0.16868200293980751</v>
      </c>
      <c r="AC103" s="31">
        <v>0.19544876676283102</v>
      </c>
      <c r="AD103" s="13">
        <v>99</v>
      </c>
      <c r="AE103" s="29">
        <v>0.27360246099149887</v>
      </c>
      <c r="AF103" s="29">
        <v>0.27506362200947532</v>
      </c>
      <c r="AG103" s="29">
        <v>0.27113101962947783</v>
      </c>
      <c r="AH103" s="29">
        <v>0.27052221319463332</v>
      </c>
      <c r="AI103" s="29">
        <v>0.27627621319492179</v>
      </c>
      <c r="AJ103" s="29">
        <v>0.45644275401035139</v>
      </c>
      <c r="AK103" s="13">
        <v>99</v>
      </c>
      <c r="AL103" s="32">
        <v>0.21455115432483221</v>
      </c>
      <c r="AM103" s="32">
        <v>0.21181327534280864</v>
      </c>
      <c r="AN103" s="32">
        <v>0.20098595296281119</v>
      </c>
      <c r="AO103" s="32">
        <v>0.19270482652796667</v>
      </c>
      <c r="AP103" s="32">
        <v>0.21857274652825515</v>
      </c>
      <c r="AQ103" s="32">
        <v>0.39977608734368475</v>
      </c>
    </row>
    <row r="104" spans="16:43">
      <c r="P104" s="13">
        <v>100</v>
      </c>
      <c r="Q104" s="29">
        <v>1.7943005884707267E-2</v>
      </c>
      <c r="R104" s="29">
        <v>1.5981834489249197E-2</v>
      </c>
      <c r="S104" s="29">
        <v>1.2202464563824018E-2</v>
      </c>
      <c r="T104" s="29">
        <v>8.3261768081389215E-3</v>
      </c>
      <c r="U104" s="30">
        <v>1.9274492639175942E-2</v>
      </c>
      <c r="V104" s="30">
        <v>3.5253623222547152E-2</v>
      </c>
      <c r="W104" s="13">
        <v>100</v>
      </c>
      <c r="X104" s="29">
        <v>0.17820209523584613</v>
      </c>
      <c r="Y104" s="29">
        <v>0.21102919861611746</v>
      </c>
      <c r="Z104" s="29">
        <v>0.2636914648174713</v>
      </c>
      <c r="AA104" s="29">
        <v>0.3230228111432506</v>
      </c>
      <c r="AB104" s="31">
        <v>0.16868200293980751</v>
      </c>
      <c r="AC104" s="31">
        <v>0.19544876676283102</v>
      </c>
      <c r="AD104" s="13">
        <v>100</v>
      </c>
      <c r="AE104" s="29">
        <v>0.27365675712651433</v>
      </c>
      <c r="AF104" s="29">
        <v>0.27521769746381197</v>
      </c>
      <c r="AG104" s="29">
        <v>0.27143967937260116</v>
      </c>
      <c r="AH104" s="29">
        <v>0.27097013605114995</v>
      </c>
      <c r="AI104" s="29">
        <v>0.27627621319492185</v>
      </c>
      <c r="AJ104" s="29">
        <v>0.45644275401035139</v>
      </c>
      <c r="AK104" s="13">
        <v>100</v>
      </c>
      <c r="AL104" s="32">
        <v>0.21460545045984766</v>
      </c>
      <c r="AM104" s="32">
        <v>0.21196735079714529</v>
      </c>
      <c r="AN104" s="32">
        <v>0.20129461270593446</v>
      </c>
      <c r="AO104" s="32">
        <v>0.19315274938448326</v>
      </c>
      <c r="AP104" s="32">
        <v>0.21857274652825517</v>
      </c>
      <c r="AQ104" s="32">
        <v>0.39977608734368475</v>
      </c>
    </row>
    <row r="105" spans="16:43">
      <c r="Q105" s="30"/>
      <c r="R105" s="30"/>
      <c r="S105" s="30"/>
      <c r="T105" s="30"/>
      <c r="U105" s="30"/>
      <c r="V105" s="30"/>
      <c r="W105" s="59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spans="16:43">
      <c r="Q106" s="30"/>
      <c r="R106" s="30"/>
      <c r="S106" s="30"/>
      <c r="T106" s="30"/>
      <c r="U106" s="30"/>
      <c r="V106" s="30"/>
      <c r="W106" s="59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spans="16:43">
      <c r="Q107" s="30"/>
      <c r="R107" s="30"/>
      <c r="S107" s="30"/>
      <c r="T107" s="30"/>
      <c r="U107" s="30"/>
      <c r="V107" s="30"/>
      <c r="W107" s="59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spans="16:43">
      <c r="Q108" s="30"/>
      <c r="R108" s="30"/>
      <c r="S108" s="30"/>
      <c r="T108" s="30"/>
      <c r="U108" s="30"/>
      <c r="V108" s="30"/>
      <c r="W108" s="59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spans="16:43">
      <c r="Q109" s="30"/>
      <c r="R109" s="30"/>
      <c r="S109" s="30"/>
      <c r="T109" s="30"/>
      <c r="U109" s="30"/>
      <c r="V109" s="30"/>
      <c r="W109" s="59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</row>
    <row r="110" spans="16:43">
      <c r="Q110" s="30"/>
      <c r="R110" s="30"/>
      <c r="S110" s="30"/>
      <c r="T110" s="30"/>
      <c r="U110" s="30"/>
      <c r="V110" s="30"/>
      <c r="W110" s="59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</row>
    <row r="111" spans="16:43">
      <c r="Q111" s="30"/>
      <c r="R111" s="30"/>
      <c r="S111" s="30"/>
      <c r="T111" s="30"/>
      <c r="U111" s="30"/>
      <c r="V111" s="30"/>
      <c r="W111" s="59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</row>
    <row r="112" spans="16:43">
      <c r="Q112" s="30"/>
      <c r="R112" s="30"/>
      <c r="S112" s="30"/>
      <c r="T112" s="30"/>
      <c r="U112" s="30"/>
      <c r="V112" s="30"/>
      <c r="W112" s="59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</row>
    <row r="113" spans="17:34">
      <c r="Q113" s="30"/>
      <c r="R113" s="30"/>
      <c r="S113" s="30"/>
      <c r="T113" s="30"/>
      <c r="U113" s="30"/>
      <c r="V113" s="30"/>
      <c r="W113" s="59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</row>
    <row r="114" spans="17:34">
      <c r="Q114" s="30"/>
      <c r="R114" s="30"/>
      <c r="S114" s="30"/>
      <c r="T114" s="30"/>
      <c r="U114" s="30"/>
      <c r="V114" s="30"/>
      <c r="W114" s="59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</row>
    <row r="115" spans="17:34">
      <c r="Q115" s="30"/>
      <c r="R115" s="30"/>
      <c r="S115" s="30"/>
      <c r="T115" s="30"/>
      <c r="U115" s="30"/>
      <c r="V115" s="30"/>
      <c r="W115" s="59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</row>
    <row r="116" spans="17:34">
      <c r="Q116" s="30"/>
      <c r="R116" s="30"/>
      <c r="S116" s="30"/>
      <c r="T116" s="30"/>
      <c r="U116" s="30"/>
      <c r="V116" s="30"/>
      <c r="W116" s="59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</row>
    <row r="117" spans="17:34">
      <c r="Q117" s="30"/>
      <c r="R117" s="30"/>
      <c r="S117" s="30"/>
      <c r="T117" s="30"/>
      <c r="U117" s="30"/>
      <c r="V117" s="30"/>
      <c r="W117" s="59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</row>
    <row r="118" spans="17:34">
      <c r="Q118" s="30"/>
      <c r="R118" s="30"/>
      <c r="S118" s="30"/>
      <c r="T118" s="30"/>
      <c r="U118" s="30"/>
      <c r="V118" s="30"/>
      <c r="W118" s="59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</row>
    <row r="119" spans="17:34">
      <c r="Q119" s="30"/>
      <c r="R119" s="30"/>
      <c r="S119" s="30"/>
      <c r="T119" s="30"/>
      <c r="U119" s="30"/>
      <c r="V119" s="30"/>
      <c r="W119" s="59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</row>
    <row r="120" spans="17:34">
      <c r="Q120" s="30"/>
      <c r="R120" s="30"/>
      <c r="S120" s="30"/>
      <c r="T120" s="30"/>
      <c r="U120" s="30"/>
      <c r="V120" s="30"/>
      <c r="W120" s="59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</row>
    <row r="121" spans="17:34">
      <c r="Q121" s="30"/>
      <c r="R121" s="30"/>
      <c r="S121" s="30"/>
      <c r="T121" s="30"/>
      <c r="U121" s="30"/>
      <c r="V121" s="30"/>
      <c r="W121" s="59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</row>
    <row r="122" spans="17:34">
      <c r="Q122" s="30"/>
      <c r="R122" s="30"/>
      <c r="S122" s="30"/>
      <c r="T122" s="30"/>
      <c r="U122" s="30"/>
      <c r="V122" s="30"/>
      <c r="W122" s="59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</row>
    <row r="123" spans="17:34">
      <c r="Q123" s="30"/>
      <c r="R123" s="30"/>
      <c r="S123" s="30"/>
      <c r="T123" s="30"/>
      <c r="U123" s="30"/>
      <c r="V123" s="30"/>
      <c r="W123" s="59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</row>
    <row r="124" spans="17:34">
      <c r="Q124" s="30"/>
      <c r="R124" s="30"/>
      <c r="S124" s="30"/>
      <c r="T124" s="30"/>
      <c r="U124" s="30"/>
      <c r="V124" s="30"/>
      <c r="W124" s="59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</row>
    <row r="125" spans="17:34">
      <c r="Q125" s="30"/>
      <c r="R125" s="30"/>
      <c r="S125" s="30"/>
      <c r="T125" s="30"/>
      <c r="U125" s="30"/>
      <c r="V125" s="30"/>
      <c r="W125" s="59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</row>
    <row r="126" spans="17:34">
      <c r="Q126" s="30"/>
      <c r="R126" s="30"/>
      <c r="S126" s="30"/>
      <c r="T126" s="30"/>
      <c r="U126" s="30"/>
      <c r="V126" s="30"/>
      <c r="W126" s="59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</row>
    <row r="127" spans="17:34">
      <c r="Q127" s="30"/>
      <c r="R127" s="30"/>
      <c r="S127" s="30"/>
      <c r="T127" s="30"/>
      <c r="U127" s="30"/>
      <c r="V127" s="30"/>
      <c r="W127" s="59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</row>
    <row r="128" spans="17:34">
      <c r="Q128" s="30"/>
      <c r="R128" s="30"/>
      <c r="S128" s="30"/>
      <c r="T128" s="30"/>
      <c r="U128" s="30"/>
      <c r="V128" s="30"/>
      <c r="W128" s="59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</row>
    <row r="129" spans="17:34">
      <c r="Q129" s="30"/>
      <c r="R129" s="30"/>
      <c r="S129" s="30"/>
      <c r="T129" s="30"/>
      <c r="U129" s="30"/>
      <c r="V129" s="30"/>
      <c r="W129" s="59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</row>
    <row r="130" spans="17:34">
      <c r="Q130" s="30"/>
      <c r="R130" s="30"/>
      <c r="S130" s="30"/>
      <c r="T130" s="30"/>
      <c r="U130" s="30"/>
      <c r="V130" s="30"/>
      <c r="W130" s="59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</row>
    <row r="131" spans="17:34">
      <c r="Q131" s="30"/>
      <c r="R131" s="30"/>
      <c r="S131" s="30"/>
      <c r="T131" s="30"/>
      <c r="U131" s="30"/>
      <c r="V131" s="30"/>
      <c r="W131" s="59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</row>
    <row r="132" spans="17:34">
      <c r="Q132" s="30"/>
      <c r="R132" s="30"/>
      <c r="S132" s="30"/>
      <c r="T132" s="30"/>
      <c r="U132" s="30"/>
      <c r="V132" s="30"/>
      <c r="W132" s="59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</row>
    <row r="133" spans="17:34">
      <c r="Q133" s="30"/>
      <c r="R133" s="30"/>
      <c r="S133" s="30"/>
      <c r="T133" s="30"/>
      <c r="U133" s="30"/>
      <c r="V133" s="30"/>
      <c r="W133" s="59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</row>
    <row r="134" spans="17:34">
      <c r="Q134" s="30"/>
      <c r="R134" s="30"/>
      <c r="S134" s="30"/>
      <c r="T134" s="30"/>
      <c r="U134" s="30"/>
      <c r="V134" s="30"/>
      <c r="W134" s="59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</row>
    <row r="135" spans="17:34">
      <c r="Q135" s="30"/>
      <c r="R135" s="30"/>
      <c r="S135" s="30"/>
      <c r="T135" s="30"/>
      <c r="U135" s="30"/>
      <c r="V135" s="30"/>
      <c r="W135" s="59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</row>
    <row r="136" spans="17:34">
      <c r="Q136" s="30"/>
      <c r="R136" s="30"/>
      <c r="S136" s="30"/>
      <c r="T136" s="30"/>
      <c r="U136" s="30"/>
      <c r="V136" s="30"/>
      <c r="W136" s="59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</row>
    <row r="137" spans="17:34">
      <c r="Q137" s="30"/>
      <c r="R137" s="30"/>
      <c r="S137" s="30"/>
      <c r="T137" s="30"/>
      <c r="U137" s="30"/>
      <c r="V137" s="30"/>
      <c r="W137" s="59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</row>
    <row r="138" spans="17:34">
      <c r="Q138" s="30"/>
      <c r="R138" s="30"/>
      <c r="S138" s="30"/>
      <c r="T138" s="30"/>
      <c r="U138" s="30"/>
      <c r="V138" s="30"/>
      <c r="W138" s="59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</row>
    <row r="139" spans="17:34">
      <c r="Q139" s="30"/>
      <c r="R139" s="30"/>
      <c r="S139" s="30"/>
      <c r="T139" s="30"/>
      <c r="U139" s="30"/>
      <c r="V139" s="30"/>
      <c r="W139" s="59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</row>
    <row r="140" spans="17:34">
      <c r="Q140" s="30"/>
      <c r="R140" s="30"/>
      <c r="S140" s="30"/>
      <c r="T140" s="30"/>
      <c r="U140" s="30"/>
      <c r="V140" s="30"/>
      <c r="W140" s="59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</row>
    <row r="141" spans="17:34">
      <c r="Q141" s="30"/>
      <c r="R141" s="30"/>
      <c r="S141" s="30"/>
      <c r="T141" s="30"/>
      <c r="U141" s="30"/>
      <c r="V141" s="30"/>
      <c r="W141" s="59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</row>
    <row r="142" spans="17:34">
      <c r="Q142" s="30"/>
      <c r="R142" s="30"/>
      <c r="S142" s="30"/>
      <c r="T142" s="30"/>
      <c r="U142" s="30"/>
      <c r="V142" s="30"/>
      <c r="W142" s="5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</row>
    <row r="143" spans="17:34">
      <c r="Q143" s="30"/>
      <c r="R143" s="30"/>
      <c r="S143" s="30"/>
      <c r="T143" s="30"/>
      <c r="U143" s="30"/>
      <c r="V143" s="30"/>
      <c r="W143" s="59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</row>
    <row r="144" spans="17:34">
      <c r="Q144" s="30"/>
      <c r="R144" s="30"/>
      <c r="S144" s="30"/>
      <c r="T144" s="30"/>
      <c r="U144" s="30"/>
      <c r="V144" s="30"/>
      <c r="W144" s="59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</row>
    <row r="145" spans="17:34">
      <c r="Q145" s="30"/>
      <c r="R145" s="30"/>
      <c r="S145" s="30"/>
      <c r="T145" s="30"/>
      <c r="U145" s="30"/>
      <c r="V145" s="30"/>
      <c r="W145" s="59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</row>
    <row r="146" spans="17:34">
      <c r="Q146" s="30"/>
      <c r="R146" s="30"/>
      <c r="S146" s="30"/>
      <c r="T146" s="30"/>
      <c r="U146" s="30"/>
      <c r="V146" s="30"/>
      <c r="W146" s="59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</row>
    <row r="147" spans="17:34">
      <c r="Q147" s="30"/>
      <c r="R147" s="30"/>
      <c r="S147" s="30"/>
      <c r="T147" s="30"/>
      <c r="U147" s="30"/>
      <c r="V147" s="30"/>
      <c r="W147" s="59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</row>
    <row r="148" spans="17:34">
      <c r="Q148" s="30"/>
      <c r="R148" s="30"/>
      <c r="S148" s="30"/>
      <c r="T148" s="30"/>
      <c r="U148" s="30"/>
      <c r="V148" s="30"/>
      <c r="W148" s="59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</row>
    <row r="149" spans="17:34">
      <c r="Q149" s="30"/>
      <c r="R149" s="30"/>
      <c r="S149" s="30"/>
      <c r="T149" s="30"/>
      <c r="U149" s="30"/>
      <c r="V149" s="30"/>
      <c r="W149" s="59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</row>
    <row r="150" spans="17:34">
      <c r="Q150" s="30"/>
      <c r="R150" s="30"/>
      <c r="S150" s="30"/>
      <c r="T150" s="30"/>
      <c r="U150" s="30"/>
      <c r="V150" s="30"/>
      <c r="W150" s="59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</row>
    <row r="151" spans="17:34">
      <c r="Q151" s="30"/>
      <c r="R151" s="30"/>
      <c r="S151" s="30"/>
      <c r="T151" s="30"/>
      <c r="U151" s="30"/>
      <c r="V151" s="30"/>
      <c r="W151" s="59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</row>
    <row r="152" spans="17:34">
      <c r="Q152" s="30"/>
      <c r="R152" s="30"/>
      <c r="S152" s="30"/>
      <c r="T152" s="30"/>
      <c r="U152" s="30"/>
      <c r="V152" s="30"/>
      <c r="W152" s="59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</row>
    <row r="153" spans="17:34">
      <c r="Q153" s="30"/>
      <c r="R153" s="30"/>
      <c r="S153" s="30"/>
      <c r="T153" s="30"/>
      <c r="U153" s="30"/>
      <c r="V153" s="30"/>
      <c r="W153" s="59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</row>
    <row r="154" spans="17:34">
      <c r="Q154" s="30"/>
      <c r="R154" s="30"/>
      <c r="S154" s="30"/>
      <c r="T154" s="30"/>
      <c r="U154" s="30"/>
      <c r="V154" s="30"/>
      <c r="W154" s="59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</row>
    <row r="155" spans="17:34">
      <c r="Q155" s="30"/>
      <c r="R155" s="30"/>
      <c r="S155" s="30"/>
      <c r="T155" s="30"/>
      <c r="U155" s="30"/>
      <c r="V155" s="30"/>
      <c r="W155" s="59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</row>
    <row r="156" spans="17:34">
      <c r="Q156" s="30"/>
      <c r="R156" s="30"/>
      <c r="S156" s="30"/>
      <c r="T156" s="30"/>
      <c r="U156" s="30"/>
      <c r="V156" s="30"/>
      <c r="W156" s="59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</row>
    <row r="157" spans="17:34">
      <c r="Q157" s="30"/>
      <c r="R157" s="30"/>
      <c r="S157" s="30"/>
      <c r="T157" s="30"/>
      <c r="U157" s="30"/>
      <c r="V157" s="30"/>
      <c r="W157" s="59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</row>
    <row r="158" spans="17:34">
      <c r="Q158" s="30"/>
      <c r="R158" s="30"/>
      <c r="S158" s="30"/>
      <c r="T158" s="30"/>
      <c r="U158" s="30"/>
      <c r="V158" s="30"/>
      <c r="W158" s="59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</row>
    <row r="159" spans="17:34">
      <c r="Q159" s="30"/>
      <c r="R159" s="30"/>
      <c r="S159" s="30"/>
      <c r="T159" s="30"/>
      <c r="U159" s="30"/>
      <c r="V159" s="30"/>
      <c r="W159" s="59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</row>
    <row r="160" spans="17:34">
      <c r="Q160" s="30"/>
      <c r="R160" s="30"/>
      <c r="S160" s="30"/>
      <c r="T160" s="30"/>
      <c r="U160" s="30"/>
      <c r="V160" s="30"/>
      <c r="W160" s="59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</row>
    <row r="161" spans="17:34">
      <c r="Q161" s="30"/>
      <c r="R161" s="30"/>
      <c r="S161" s="30"/>
      <c r="T161" s="30"/>
      <c r="U161" s="30"/>
      <c r="V161" s="30"/>
      <c r="W161" s="59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</row>
    <row r="162" spans="17:34">
      <c r="Q162" s="30"/>
      <c r="R162" s="30"/>
      <c r="S162" s="30"/>
      <c r="T162" s="30"/>
      <c r="U162" s="30"/>
      <c r="V162" s="30"/>
      <c r="W162" s="59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</row>
    <row r="163" spans="17:34">
      <c r="Q163" s="30"/>
      <c r="R163" s="30"/>
      <c r="S163" s="30"/>
      <c r="T163" s="30"/>
      <c r="U163" s="30"/>
      <c r="V163" s="30"/>
      <c r="W163" s="59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</row>
    <row r="164" spans="17:34">
      <c r="Q164" s="30"/>
      <c r="R164" s="30"/>
      <c r="S164" s="30"/>
      <c r="T164" s="30"/>
      <c r="U164" s="30"/>
      <c r="V164" s="30"/>
      <c r="W164" s="59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</row>
    <row r="165" spans="17:34">
      <c r="Q165" s="30"/>
      <c r="R165" s="30"/>
      <c r="S165" s="30"/>
      <c r="T165" s="30"/>
      <c r="U165" s="30"/>
      <c r="V165" s="30"/>
      <c r="W165" s="59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</row>
    <row r="166" spans="17:34">
      <c r="Q166" s="30"/>
      <c r="R166" s="30"/>
      <c r="S166" s="30"/>
      <c r="T166" s="30"/>
      <c r="U166" s="30"/>
      <c r="V166" s="30"/>
      <c r="W166" s="59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</row>
    <row r="167" spans="17:34">
      <c r="Q167" s="30"/>
      <c r="R167" s="30"/>
      <c r="S167" s="30"/>
      <c r="T167" s="30"/>
      <c r="U167" s="30"/>
      <c r="V167" s="30"/>
      <c r="W167" s="59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</row>
    <row r="168" spans="17:34">
      <c r="Q168" s="30"/>
      <c r="R168" s="30"/>
      <c r="S168" s="30"/>
      <c r="T168" s="30"/>
      <c r="U168" s="30"/>
      <c r="V168" s="30"/>
      <c r="W168" s="59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</row>
    <row r="169" spans="17:34">
      <c r="Q169" s="30"/>
      <c r="R169" s="30"/>
      <c r="S169" s="30"/>
      <c r="T169" s="30"/>
      <c r="U169" s="30"/>
      <c r="V169" s="30"/>
      <c r="W169" s="59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</row>
    <row r="170" spans="17:34">
      <c r="Q170" s="30"/>
      <c r="R170" s="30"/>
      <c r="S170" s="30"/>
      <c r="T170" s="30"/>
      <c r="U170" s="30"/>
      <c r="V170" s="30"/>
      <c r="W170" s="59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</row>
    <row r="171" spans="17:34">
      <c r="Q171" s="30"/>
      <c r="R171" s="30"/>
      <c r="S171" s="30"/>
      <c r="T171" s="30"/>
      <c r="U171" s="30"/>
      <c r="V171" s="30"/>
      <c r="W171" s="59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</row>
    <row r="172" spans="17:34">
      <c r="Q172" s="30"/>
      <c r="R172" s="30"/>
      <c r="S172" s="30"/>
      <c r="T172" s="30"/>
      <c r="U172" s="30"/>
      <c r="V172" s="30"/>
      <c r="W172" s="59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</row>
    <row r="173" spans="17:34">
      <c r="Q173" s="30"/>
      <c r="R173" s="30"/>
      <c r="S173" s="30"/>
      <c r="T173" s="30"/>
      <c r="U173" s="30"/>
      <c r="V173" s="30"/>
      <c r="W173" s="59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</row>
    <row r="174" spans="17:34">
      <c r="Q174" s="30"/>
      <c r="R174" s="30"/>
      <c r="S174" s="30"/>
      <c r="T174" s="30"/>
      <c r="U174" s="30"/>
      <c r="V174" s="30"/>
      <c r="W174" s="59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</row>
    <row r="175" spans="17:34">
      <c r="Q175" s="30"/>
      <c r="R175" s="30"/>
      <c r="S175" s="30"/>
      <c r="T175" s="30"/>
      <c r="U175" s="30"/>
      <c r="V175" s="30"/>
      <c r="W175" s="59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</row>
    <row r="176" spans="17:34">
      <c r="Q176" s="30"/>
      <c r="R176" s="30"/>
      <c r="S176" s="30"/>
      <c r="T176" s="30"/>
      <c r="U176" s="30"/>
      <c r="V176" s="30"/>
      <c r="W176" s="59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</row>
    <row r="177" spans="17:34">
      <c r="Q177" s="30"/>
      <c r="R177" s="30"/>
      <c r="S177" s="30"/>
      <c r="T177" s="30"/>
      <c r="U177" s="30"/>
      <c r="V177" s="30"/>
      <c r="W177" s="59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</row>
    <row r="178" spans="17:34">
      <c r="Q178" s="30"/>
      <c r="R178" s="30"/>
      <c r="S178" s="30"/>
      <c r="T178" s="30"/>
      <c r="U178" s="30"/>
      <c r="V178" s="30"/>
      <c r="W178" s="59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</row>
    <row r="179" spans="17:34">
      <c r="Q179" s="30"/>
      <c r="R179" s="30"/>
      <c r="S179" s="30"/>
      <c r="T179" s="30"/>
      <c r="U179" s="30"/>
      <c r="V179" s="30"/>
      <c r="W179" s="59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</row>
    <row r="180" spans="17:34">
      <c r="Q180" s="30"/>
      <c r="R180" s="30"/>
      <c r="S180" s="30"/>
      <c r="T180" s="30"/>
      <c r="U180" s="30"/>
      <c r="V180" s="30"/>
      <c r="W180" s="59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</row>
    <row r="181" spans="17:34">
      <c r="Q181" s="30"/>
      <c r="R181" s="30"/>
      <c r="S181" s="30"/>
      <c r="T181" s="30"/>
      <c r="U181" s="30"/>
      <c r="V181" s="30"/>
      <c r="W181" s="59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</row>
    <row r="182" spans="17:34">
      <c r="Q182" s="30"/>
      <c r="R182" s="30"/>
      <c r="S182" s="30"/>
      <c r="T182" s="30"/>
      <c r="U182" s="30"/>
      <c r="V182" s="30"/>
      <c r="W182" s="59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</row>
    <row r="183" spans="17:34">
      <c r="Q183" s="30"/>
      <c r="R183" s="30"/>
      <c r="S183" s="30"/>
      <c r="T183" s="30"/>
      <c r="U183" s="30"/>
      <c r="V183" s="30"/>
      <c r="W183" s="59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</row>
    <row r="184" spans="17:34">
      <c r="Q184" s="30"/>
      <c r="R184" s="30"/>
      <c r="S184" s="30"/>
      <c r="T184" s="30"/>
      <c r="U184" s="30"/>
      <c r="V184" s="30"/>
      <c r="W184" s="59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</row>
    <row r="185" spans="17:34">
      <c r="Q185" s="30"/>
      <c r="R185" s="30"/>
      <c r="S185" s="30"/>
      <c r="T185" s="30"/>
      <c r="U185" s="30"/>
      <c r="V185" s="30"/>
      <c r="W185" s="59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</row>
    <row r="186" spans="17:34">
      <c r="Q186" s="30"/>
      <c r="R186" s="30"/>
      <c r="S186" s="30"/>
      <c r="T186" s="30"/>
      <c r="U186" s="30"/>
      <c r="V186" s="30"/>
      <c r="W186" s="59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</row>
    <row r="187" spans="17:34">
      <c r="Q187" s="30"/>
      <c r="R187" s="30"/>
      <c r="S187" s="30"/>
      <c r="T187" s="30"/>
      <c r="U187" s="30"/>
      <c r="V187" s="30"/>
      <c r="W187" s="59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</row>
    <row r="188" spans="17:34">
      <c r="Q188" s="30"/>
      <c r="R188" s="30"/>
      <c r="S188" s="30"/>
      <c r="T188" s="30"/>
      <c r="U188" s="30"/>
      <c r="V188" s="30"/>
      <c r="W188" s="59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</row>
    <row r="189" spans="17:34">
      <c r="Q189" s="30"/>
      <c r="R189" s="30"/>
      <c r="S189" s="30"/>
      <c r="T189" s="30"/>
      <c r="U189" s="30"/>
      <c r="V189" s="30"/>
      <c r="W189" s="59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</row>
    <row r="190" spans="17:34">
      <c r="Q190" s="30"/>
      <c r="R190" s="30"/>
      <c r="S190" s="30"/>
      <c r="T190" s="30"/>
      <c r="U190" s="30"/>
      <c r="V190" s="30"/>
      <c r="W190" s="59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</row>
    <row r="191" spans="17:34">
      <c r="Q191" s="30"/>
      <c r="R191" s="30"/>
      <c r="S191" s="30"/>
      <c r="T191" s="30"/>
      <c r="U191" s="30"/>
      <c r="V191" s="30"/>
      <c r="W191" s="59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</row>
    <row r="192" spans="17:34">
      <c r="Q192" s="30"/>
      <c r="R192" s="30"/>
      <c r="S192" s="30"/>
      <c r="T192" s="30"/>
      <c r="U192" s="30"/>
      <c r="V192" s="30"/>
      <c r="W192" s="59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</row>
    <row r="193" spans="17:34">
      <c r="Q193" s="30"/>
      <c r="R193" s="30"/>
      <c r="S193" s="30"/>
      <c r="T193" s="30"/>
      <c r="U193" s="30"/>
      <c r="V193" s="30"/>
      <c r="W193" s="59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</row>
    <row r="194" spans="17:34">
      <c r="Q194" s="30"/>
      <c r="R194" s="30"/>
      <c r="S194" s="30"/>
      <c r="T194" s="30"/>
      <c r="U194" s="30"/>
      <c r="V194" s="30"/>
      <c r="W194" s="59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</row>
    <row r="195" spans="17:34">
      <c r="Q195" s="30"/>
      <c r="R195" s="30"/>
      <c r="S195" s="30"/>
      <c r="T195" s="30"/>
      <c r="U195" s="30"/>
      <c r="V195" s="30"/>
      <c r="W195" s="59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</row>
    <row r="196" spans="17:34">
      <c r="Q196" s="30"/>
      <c r="R196" s="30"/>
      <c r="S196" s="30"/>
      <c r="T196" s="30"/>
      <c r="U196" s="30"/>
      <c r="V196" s="30"/>
      <c r="W196" s="59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</row>
    <row r="197" spans="17:34">
      <c r="Q197" s="30"/>
      <c r="R197" s="30"/>
      <c r="S197" s="30"/>
      <c r="T197" s="30"/>
      <c r="U197" s="30"/>
      <c r="V197" s="30"/>
      <c r="W197" s="59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</row>
    <row r="198" spans="17:34">
      <c r="Q198" s="30"/>
      <c r="R198" s="30"/>
      <c r="S198" s="30"/>
      <c r="T198" s="30"/>
      <c r="U198" s="30"/>
      <c r="V198" s="30"/>
      <c r="W198" s="59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</row>
    <row r="199" spans="17:34">
      <c r="Q199" s="30"/>
      <c r="R199" s="30"/>
      <c r="S199" s="30"/>
      <c r="T199" s="30"/>
      <c r="U199" s="30"/>
      <c r="V199" s="30"/>
      <c r="W199" s="59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</row>
    <row r="200" spans="17:34">
      <c r="Q200" s="30"/>
      <c r="R200" s="30"/>
      <c r="S200" s="30"/>
      <c r="T200" s="30"/>
      <c r="U200" s="30"/>
      <c r="V200" s="30"/>
      <c r="W200" s="59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</row>
    <row r="201" spans="17:34">
      <c r="Q201" s="30"/>
      <c r="R201" s="30"/>
      <c r="S201" s="30"/>
      <c r="T201" s="30"/>
      <c r="U201" s="30"/>
      <c r="V201" s="30"/>
      <c r="W201" s="59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</row>
    <row r="202" spans="17:34">
      <c r="Q202" s="30"/>
      <c r="R202" s="30"/>
      <c r="S202" s="30"/>
      <c r="T202" s="30"/>
      <c r="U202" s="30"/>
      <c r="V202" s="30"/>
      <c r="W202" s="59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</row>
    <row r="203" spans="17:34">
      <c r="Q203" s="30"/>
      <c r="R203" s="30"/>
      <c r="S203" s="30"/>
      <c r="T203" s="30"/>
      <c r="U203" s="30"/>
      <c r="V203" s="30"/>
      <c r="W203" s="59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</row>
    <row r="204" spans="17:34">
      <c r="Q204" s="30"/>
      <c r="R204" s="30"/>
      <c r="S204" s="30"/>
      <c r="T204" s="30"/>
      <c r="U204" s="30"/>
      <c r="V204" s="30"/>
      <c r="W204" s="59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</row>
    <row r="205" spans="17:34">
      <c r="Q205" s="30"/>
      <c r="R205" s="30"/>
      <c r="S205" s="30"/>
      <c r="T205" s="30"/>
      <c r="U205" s="30"/>
      <c r="V205" s="30"/>
      <c r="W205" s="59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</row>
    <row r="206" spans="17:34">
      <c r="Q206" s="30"/>
      <c r="R206" s="30"/>
      <c r="S206" s="30"/>
      <c r="T206" s="30"/>
      <c r="U206" s="30"/>
      <c r="V206" s="30"/>
      <c r="W206" s="59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</row>
    <row r="207" spans="17:34">
      <c r="Q207" s="30"/>
      <c r="R207" s="30"/>
      <c r="S207" s="30"/>
      <c r="T207" s="30"/>
      <c r="U207" s="30"/>
      <c r="V207" s="30"/>
      <c r="W207" s="59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</row>
    <row r="208" spans="17:34">
      <c r="Q208" s="30"/>
      <c r="R208" s="30"/>
      <c r="S208" s="30"/>
      <c r="T208" s="30"/>
      <c r="U208" s="30"/>
      <c r="V208" s="30"/>
      <c r="W208" s="59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</row>
    <row r="209" spans="17:34">
      <c r="Q209" s="30"/>
      <c r="R209" s="30"/>
      <c r="S209" s="30"/>
      <c r="T209" s="30"/>
      <c r="U209" s="30"/>
      <c r="V209" s="30"/>
      <c r="W209" s="59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</row>
    <row r="210" spans="17:34">
      <c r="Q210" s="30"/>
      <c r="R210" s="30"/>
      <c r="S210" s="30"/>
      <c r="T210" s="30"/>
      <c r="U210" s="30"/>
      <c r="V210" s="30"/>
      <c r="W210" s="59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</row>
    <row r="211" spans="17:34">
      <c r="Q211" s="30"/>
      <c r="R211" s="30"/>
      <c r="S211" s="30"/>
      <c r="T211" s="30"/>
      <c r="U211" s="30"/>
      <c r="V211" s="30"/>
      <c r="W211" s="59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</row>
    <row r="212" spans="17:34">
      <c r="Q212" s="30"/>
      <c r="R212" s="30"/>
      <c r="S212" s="30"/>
      <c r="T212" s="30"/>
      <c r="U212" s="30"/>
      <c r="V212" s="30"/>
      <c r="W212" s="59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</row>
    <row r="213" spans="17:34">
      <c r="Q213" s="30"/>
      <c r="R213" s="30"/>
      <c r="S213" s="30"/>
      <c r="T213" s="30"/>
      <c r="U213" s="30"/>
      <c r="V213" s="30"/>
      <c r="W213" s="59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</row>
    <row r="214" spans="17:34">
      <c r="Q214" s="30"/>
      <c r="R214" s="30"/>
      <c r="S214" s="30"/>
      <c r="T214" s="30"/>
      <c r="U214" s="30"/>
      <c r="V214" s="30"/>
      <c r="W214" s="59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</row>
    <row r="215" spans="17:34">
      <c r="Q215" s="30"/>
      <c r="R215" s="30"/>
      <c r="S215" s="30"/>
      <c r="T215" s="30"/>
      <c r="U215" s="30"/>
      <c r="V215" s="30"/>
      <c r="W215" s="59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</row>
    <row r="216" spans="17:34">
      <c r="Q216" s="30"/>
      <c r="R216" s="30"/>
      <c r="S216" s="30"/>
      <c r="T216" s="30"/>
      <c r="U216" s="30"/>
      <c r="V216" s="30"/>
      <c r="W216" s="59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</row>
    <row r="217" spans="17:34">
      <c r="Q217" s="30"/>
      <c r="R217" s="30"/>
      <c r="S217" s="30"/>
      <c r="T217" s="30"/>
      <c r="U217" s="30"/>
      <c r="V217" s="30"/>
      <c r="W217" s="59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</row>
    <row r="218" spans="17:34">
      <c r="Q218" s="30"/>
      <c r="R218" s="30"/>
      <c r="S218" s="30"/>
      <c r="T218" s="30"/>
      <c r="U218" s="30"/>
      <c r="V218" s="30"/>
      <c r="W218" s="59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</row>
    <row r="219" spans="17:34">
      <c r="Q219" s="30"/>
      <c r="R219" s="30"/>
      <c r="S219" s="30"/>
      <c r="T219" s="30"/>
      <c r="U219" s="30"/>
      <c r="V219" s="30"/>
      <c r="W219" s="59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</row>
    <row r="220" spans="17:34">
      <c r="Q220" s="30"/>
      <c r="R220" s="30"/>
      <c r="S220" s="30"/>
      <c r="T220" s="30"/>
      <c r="U220" s="30"/>
      <c r="V220" s="30"/>
      <c r="W220" s="59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</row>
    <row r="221" spans="17:34">
      <c r="Q221" s="30"/>
      <c r="R221" s="30"/>
      <c r="S221" s="30"/>
      <c r="T221" s="30"/>
      <c r="U221" s="30"/>
      <c r="V221" s="30"/>
      <c r="W221" s="59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</row>
    <row r="222" spans="17:34">
      <c r="Q222" s="30"/>
      <c r="R222" s="30"/>
      <c r="S222" s="30"/>
      <c r="T222" s="30"/>
      <c r="U222" s="30"/>
      <c r="V222" s="30"/>
      <c r="W222" s="59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</row>
    <row r="223" spans="17:34">
      <c r="Q223" s="30"/>
      <c r="R223" s="30"/>
      <c r="S223" s="30"/>
      <c r="T223" s="30"/>
      <c r="U223" s="30"/>
      <c r="V223" s="30"/>
      <c r="W223" s="59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</row>
    <row r="224" spans="17:34">
      <c r="Q224" s="30"/>
      <c r="R224" s="30"/>
      <c r="S224" s="30"/>
      <c r="T224" s="30"/>
      <c r="U224" s="30"/>
      <c r="V224" s="30"/>
      <c r="W224" s="59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</row>
    <row r="225" spans="17:34">
      <c r="Q225" s="30"/>
      <c r="R225" s="30"/>
      <c r="S225" s="30"/>
      <c r="T225" s="30"/>
      <c r="U225" s="30"/>
      <c r="V225" s="30"/>
      <c r="W225" s="59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</row>
    <row r="226" spans="17:34">
      <c r="Q226" s="30"/>
      <c r="R226" s="30"/>
      <c r="S226" s="30"/>
      <c r="T226" s="30"/>
      <c r="U226" s="30"/>
      <c r="V226" s="30"/>
      <c r="W226" s="59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</row>
    <row r="227" spans="17:34">
      <c r="Q227" s="30"/>
      <c r="R227" s="30"/>
      <c r="S227" s="30"/>
      <c r="T227" s="30"/>
      <c r="U227" s="30"/>
      <c r="V227" s="30"/>
      <c r="W227" s="59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</row>
    <row r="228" spans="17:34">
      <c r="Q228" s="30"/>
      <c r="R228" s="30"/>
      <c r="S228" s="30"/>
      <c r="T228" s="30"/>
      <c r="U228" s="30"/>
      <c r="V228" s="30"/>
      <c r="W228" s="59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</row>
    <row r="229" spans="17:34">
      <c r="Q229" s="30"/>
      <c r="R229" s="30"/>
      <c r="S229" s="30"/>
      <c r="T229" s="30"/>
      <c r="U229" s="30"/>
      <c r="V229" s="30"/>
      <c r="W229" s="59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</row>
    <row r="230" spans="17:34">
      <c r="Q230" s="30"/>
      <c r="R230" s="30"/>
      <c r="S230" s="30"/>
      <c r="T230" s="30"/>
      <c r="U230" s="30"/>
      <c r="V230" s="30"/>
      <c r="W230" s="59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</row>
    <row r="231" spans="17:34">
      <c r="Q231" s="30"/>
      <c r="R231" s="30"/>
      <c r="S231" s="30"/>
      <c r="T231" s="30"/>
      <c r="U231" s="30"/>
      <c r="V231" s="30"/>
      <c r="W231" s="59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</row>
    <row r="232" spans="17:34">
      <c r="Q232" s="30"/>
      <c r="R232" s="30"/>
      <c r="S232" s="30"/>
      <c r="T232" s="30"/>
      <c r="U232" s="30"/>
      <c r="V232" s="30"/>
      <c r="W232" s="59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</row>
    <row r="233" spans="17:34">
      <c r="Q233" s="30"/>
      <c r="R233" s="30"/>
      <c r="S233" s="30"/>
      <c r="T233" s="30"/>
      <c r="U233" s="30"/>
      <c r="V233" s="30"/>
      <c r="W233" s="59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</row>
    <row r="234" spans="17:34">
      <c r="Q234" s="30"/>
      <c r="R234" s="30"/>
      <c r="S234" s="30"/>
      <c r="T234" s="30"/>
      <c r="U234" s="30"/>
      <c r="V234" s="30"/>
      <c r="W234" s="59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</row>
    <row r="235" spans="17:34">
      <c r="Q235" s="30"/>
      <c r="R235" s="30"/>
      <c r="S235" s="30"/>
      <c r="T235" s="30"/>
      <c r="U235" s="30"/>
      <c r="V235" s="30"/>
      <c r="W235" s="59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</row>
    <row r="236" spans="17:34">
      <c r="Q236" s="30"/>
      <c r="R236" s="30"/>
      <c r="S236" s="30"/>
      <c r="T236" s="30"/>
      <c r="U236" s="30"/>
      <c r="V236" s="30"/>
      <c r="W236" s="59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</row>
    <row r="237" spans="17:34">
      <c r="Q237" s="30"/>
      <c r="R237" s="30"/>
      <c r="S237" s="30"/>
      <c r="T237" s="30"/>
      <c r="U237" s="30"/>
      <c r="V237" s="30"/>
      <c r="W237" s="59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</row>
    <row r="238" spans="17:34">
      <c r="Q238" s="30"/>
      <c r="R238" s="30"/>
      <c r="S238" s="30"/>
      <c r="T238" s="30"/>
      <c r="U238" s="30"/>
      <c r="V238" s="30"/>
      <c r="W238" s="59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</row>
    <row r="239" spans="17:34">
      <c r="Q239" s="30"/>
      <c r="R239" s="30"/>
      <c r="S239" s="30"/>
      <c r="T239" s="30"/>
      <c r="U239" s="30"/>
      <c r="V239" s="30"/>
      <c r="W239" s="59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</row>
    <row r="240" spans="17:34">
      <c r="Q240" s="30"/>
      <c r="R240" s="30"/>
      <c r="S240" s="30"/>
      <c r="T240" s="30"/>
      <c r="U240" s="30"/>
      <c r="V240" s="30"/>
      <c r="W240" s="59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</row>
    <row r="241" spans="17:34">
      <c r="Q241" s="30"/>
      <c r="R241" s="30"/>
      <c r="S241" s="30"/>
      <c r="T241" s="30"/>
      <c r="U241" s="30"/>
      <c r="V241" s="30"/>
      <c r="W241" s="59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</row>
    <row r="242" spans="17:34">
      <c r="Q242" s="30"/>
      <c r="R242" s="30"/>
      <c r="S242" s="30"/>
      <c r="T242" s="30"/>
      <c r="U242" s="30"/>
      <c r="V242" s="30"/>
      <c r="W242" s="59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</row>
    <row r="243" spans="17:34">
      <c r="Q243" s="30"/>
      <c r="R243" s="30"/>
      <c r="S243" s="30"/>
      <c r="T243" s="30"/>
      <c r="U243" s="30"/>
      <c r="V243" s="30"/>
      <c r="W243" s="59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</row>
    <row r="244" spans="17:34">
      <c r="Q244" s="30"/>
      <c r="R244" s="30"/>
      <c r="S244" s="30"/>
      <c r="T244" s="30"/>
      <c r="U244" s="30"/>
      <c r="V244" s="30"/>
      <c r="W244" s="59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</row>
    <row r="245" spans="17:34">
      <c r="Q245" s="30"/>
      <c r="R245" s="30"/>
      <c r="S245" s="30"/>
      <c r="T245" s="30"/>
      <c r="U245" s="30"/>
      <c r="V245" s="30"/>
      <c r="W245" s="59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</row>
    <row r="246" spans="17:34">
      <c r="Q246" s="30"/>
      <c r="R246" s="30"/>
      <c r="S246" s="30"/>
      <c r="T246" s="30"/>
      <c r="U246" s="30"/>
      <c r="V246" s="30"/>
      <c r="W246" s="59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</row>
    <row r="247" spans="17:34">
      <c r="Q247" s="30"/>
      <c r="R247" s="30"/>
      <c r="S247" s="30"/>
      <c r="T247" s="30"/>
      <c r="U247" s="30"/>
      <c r="V247" s="30"/>
      <c r="W247" s="59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</row>
    <row r="248" spans="17:34">
      <c r="Q248" s="30"/>
      <c r="R248" s="30"/>
      <c r="S248" s="30"/>
      <c r="T248" s="30"/>
      <c r="U248" s="30"/>
      <c r="V248" s="30"/>
      <c r="W248" s="59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</row>
    <row r="249" spans="17:34">
      <c r="Q249" s="30"/>
      <c r="R249" s="30"/>
      <c r="S249" s="30"/>
      <c r="T249" s="30"/>
      <c r="U249" s="30"/>
      <c r="V249" s="30"/>
      <c r="W249" s="59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</row>
    <row r="250" spans="17:34">
      <c r="Q250" s="30"/>
      <c r="R250" s="30"/>
      <c r="S250" s="30"/>
      <c r="T250" s="30"/>
      <c r="U250" s="30"/>
      <c r="V250" s="30"/>
      <c r="W250" s="59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</row>
    <row r="251" spans="17:34">
      <c r="Q251" s="30"/>
      <c r="R251" s="30"/>
      <c r="S251" s="30"/>
      <c r="T251" s="30"/>
      <c r="U251" s="30"/>
      <c r="V251" s="30"/>
      <c r="W251" s="59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</row>
    <row r="252" spans="17:34">
      <c r="Q252" s="30"/>
      <c r="R252" s="30"/>
      <c r="S252" s="30"/>
      <c r="T252" s="30"/>
      <c r="U252" s="30"/>
      <c r="V252" s="30"/>
      <c r="W252" s="59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</row>
    <row r="253" spans="17:34">
      <c r="Q253" s="30"/>
      <c r="R253" s="30"/>
      <c r="S253" s="30"/>
      <c r="T253" s="30"/>
      <c r="U253" s="30"/>
      <c r="V253" s="30"/>
      <c r="W253" s="59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</row>
    <row r="254" spans="17:34">
      <c r="Q254" s="30"/>
      <c r="R254" s="30"/>
      <c r="S254" s="30"/>
      <c r="T254" s="30"/>
      <c r="U254" s="30"/>
      <c r="V254" s="30"/>
      <c r="W254" s="59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</row>
    <row r="255" spans="17:34">
      <c r="Q255" s="30"/>
      <c r="R255" s="30"/>
      <c r="S255" s="30"/>
      <c r="T255" s="30"/>
      <c r="U255" s="30"/>
      <c r="V255" s="30"/>
      <c r="W255" s="59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</row>
    <row r="256" spans="17:34">
      <c r="Q256" s="30"/>
      <c r="R256" s="30"/>
      <c r="S256" s="30"/>
      <c r="T256" s="30"/>
      <c r="U256" s="30"/>
      <c r="V256" s="30"/>
      <c r="W256" s="59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</row>
    <row r="257" spans="17:34">
      <c r="Q257" s="30"/>
      <c r="R257" s="30"/>
      <c r="S257" s="30"/>
      <c r="T257" s="30"/>
      <c r="U257" s="30"/>
      <c r="V257" s="30"/>
      <c r="W257" s="59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</row>
    <row r="258" spans="17:34">
      <c r="Q258" s="30"/>
      <c r="R258" s="30"/>
      <c r="S258" s="30"/>
      <c r="T258" s="30"/>
      <c r="U258" s="30"/>
      <c r="V258" s="30"/>
      <c r="W258" s="59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</row>
    <row r="259" spans="17:34">
      <c r="Q259" s="30"/>
      <c r="R259" s="30"/>
      <c r="S259" s="30"/>
      <c r="T259" s="30"/>
      <c r="U259" s="30"/>
      <c r="V259" s="30"/>
      <c r="W259" s="59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</row>
    <row r="260" spans="17:34">
      <c r="Q260" s="30"/>
      <c r="R260" s="30"/>
      <c r="S260" s="30"/>
      <c r="T260" s="30"/>
      <c r="U260" s="30"/>
      <c r="V260" s="30"/>
      <c r="W260" s="59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</row>
    <row r="261" spans="17:34">
      <c r="Q261" s="30"/>
      <c r="R261" s="30"/>
      <c r="S261" s="30"/>
      <c r="T261" s="30"/>
      <c r="U261" s="30"/>
      <c r="V261" s="30"/>
      <c r="W261" s="59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</row>
    <row r="262" spans="17:34">
      <c r="Q262" s="30"/>
      <c r="R262" s="30"/>
      <c r="S262" s="30"/>
      <c r="T262" s="30"/>
      <c r="U262" s="30"/>
      <c r="V262" s="30"/>
      <c r="W262" s="59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</row>
    <row r="263" spans="17:34">
      <c r="Q263" s="30"/>
      <c r="R263" s="30"/>
      <c r="S263" s="30"/>
      <c r="T263" s="30"/>
      <c r="U263" s="30"/>
      <c r="V263" s="30"/>
      <c r="W263" s="59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</row>
    <row r="264" spans="17:34">
      <c r="Q264" s="30"/>
      <c r="R264" s="30"/>
      <c r="S264" s="30"/>
      <c r="T264" s="30"/>
      <c r="U264" s="30"/>
      <c r="V264" s="30"/>
      <c r="W264" s="59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</row>
    <row r="265" spans="17:34">
      <c r="Q265" s="30"/>
      <c r="R265" s="30"/>
      <c r="S265" s="30"/>
      <c r="T265" s="30"/>
      <c r="U265" s="30"/>
      <c r="V265" s="30"/>
      <c r="W265" s="59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</row>
    <row r="266" spans="17:34">
      <c r="Q266" s="30"/>
      <c r="R266" s="30"/>
      <c r="S266" s="30"/>
      <c r="T266" s="30"/>
      <c r="U266" s="30"/>
      <c r="V266" s="30"/>
      <c r="W266" s="59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</row>
    <row r="267" spans="17:34">
      <c r="Q267" s="30"/>
      <c r="R267" s="30"/>
      <c r="S267" s="30"/>
      <c r="T267" s="30"/>
      <c r="U267" s="30"/>
      <c r="V267" s="30"/>
      <c r="W267" s="59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</row>
    <row r="268" spans="17:34">
      <c r="Q268" s="30"/>
      <c r="R268" s="30"/>
      <c r="S268" s="30"/>
      <c r="T268" s="30"/>
      <c r="U268" s="30"/>
      <c r="V268" s="30"/>
      <c r="W268" s="59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</row>
    <row r="269" spans="17:34">
      <c r="Q269" s="30"/>
      <c r="R269" s="30"/>
      <c r="S269" s="30"/>
      <c r="T269" s="30"/>
      <c r="U269" s="30"/>
      <c r="V269" s="30"/>
      <c r="W269" s="59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</row>
    <row r="270" spans="17:34">
      <c r="Q270" s="30"/>
      <c r="R270" s="30"/>
      <c r="S270" s="30"/>
      <c r="T270" s="30"/>
      <c r="U270" s="30"/>
      <c r="V270" s="30"/>
      <c r="W270" s="59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</row>
    <row r="271" spans="17:34">
      <c r="Q271" s="30"/>
      <c r="R271" s="30"/>
      <c r="S271" s="30"/>
      <c r="T271" s="30"/>
      <c r="U271" s="30"/>
      <c r="V271" s="30"/>
      <c r="W271" s="59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</row>
    <row r="272" spans="17:34">
      <c r="Q272" s="30"/>
      <c r="R272" s="30"/>
      <c r="S272" s="30"/>
      <c r="T272" s="30"/>
      <c r="U272" s="30"/>
      <c r="V272" s="30"/>
      <c r="W272" s="59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</row>
    <row r="273" spans="17:34">
      <c r="Q273" s="30"/>
      <c r="R273" s="30"/>
      <c r="S273" s="30"/>
      <c r="T273" s="30"/>
      <c r="U273" s="30"/>
      <c r="V273" s="30"/>
      <c r="W273" s="59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</row>
    <row r="274" spans="17:34">
      <c r="Q274" s="30"/>
      <c r="R274" s="30"/>
      <c r="S274" s="30"/>
      <c r="T274" s="30"/>
      <c r="U274" s="30"/>
      <c r="V274" s="30"/>
      <c r="W274" s="59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</row>
    <row r="275" spans="17:34">
      <c r="Q275" s="30"/>
      <c r="R275" s="30"/>
      <c r="S275" s="30"/>
      <c r="T275" s="30"/>
      <c r="U275" s="30"/>
      <c r="V275" s="30"/>
      <c r="W275" s="59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</row>
    <row r="276" spans="17:34">
      <c r="Q276" s="30"/>
      <c r="R276" s="30"/>
      <c r="S276" s="30"/>
      <c r="T276" s="30"/>
      <c r="U276" s="30"/>
      <c r="V276" s="30"/>
      <c r="W276" s="59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</row>
    <row r="277" spans="17:34">
      <c r="Q277" s="30"/>
      <c r="R277" s="30"/>
      <c r="S277" s="30"/>
      <c r="T277" s="30"/>
      <c r="U277" s="30"/>
      <c r="V277" s="30"/>
      <c r="W277" s="59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</row>
    <row r="278" spans="17:34">
      <c r="Q278" s="30"/>
      <c r="R278" s="30"/>
      <c r="S278" s="30"/>
      <c r="T278" s="30"/>
      <c r="U278" s="30"/>
      <c r="V278" s="30"/>
      <c r="W278" s="59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</row>
    <row r="279" spans="17:34">
      <c r="Q279" s="30"/>
      <c r="R279" s="30"/>
      <c r="S279" s="30"/>
      <c r="T279" s="30"/>
      <c r="U279" s="30"/>
      <c r="V279" s="30"/>
      <c r="W279" s="59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</row>
    <row r="280" spans="17:34">
      <c r="Q280" s="30"/>
      <c r="R280" s="30"/>
      <c r="S280" s="30"/>
      <c r="T280" s="30"/>
      <c r="U280" s="30"/>
      <c r="V280" s="30"/>
      <c r="W280" s="59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</row>
    <row r="281" spans="17:34">
      <c r="Q281" s="30"/>
      <c r="R281" s="30"/>
      <c r="S281" s="30"/>
      <c r="T281" s="30"/>
      <c r="U281" s="30"/>
      <c r="V281" s="30"/>
      <c r="W281" s="59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</row>
    <row r="282" spans="17:34">
      <c r="Q282" s="30"/>
      <c r="R282" s="30"/>
      <c r="S282" s="30"/>
      <c r="T282" s="30"/>
      <c r="U282" s="30"/>
      <c r="V282" s="30"/>
      <c r="W282" s="59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</row>
    <row r="283" spans="17:34">
      <c r="Q283" s="30"/>
      <c r="R283" s="30"/>
      <c r="S283" s="30"/>
      <c r="T283" s="30"/>
      <c r="U283" s="30"/>
      <c r="V283" s="30"/>
      <c r="W283" s="59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</row>
    <row r="284" spans="17:34">
      <c r="Q284" s="30"/>
      <c r="R284" s="30"/>
      <c r="S284" s="30"/>
      <c r="T284" s="30"/>
      <c r="U284" s="30"/>
      <c r="V284" s="30"/>
      <c r="W284" s="59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</row>
    <row r="285" spans="17:34">
      <c r="Q285" s="30"/>
      <c r="R285" s="30"/>
      <c r="S285" s="30"/>
      <c r="T285" s="30"/>
      <c r="U285" s="30"/>
      <c r="V285" s="30"/>
      <c r="W285" s="59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</row>
    <row r="286" spans="17:34">
      <c r="Q286" s="30"/>
      <c r="R286" s="30"/>
      <c r="S286" s="30"/>
      <c r="T286" s="30"/>
      <c r="U286" s="30"/>
      <c r="V286" s="30"/>
      <c r="W286" s="59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</row>
    <row r="287" spans="17:34">
      <c r="Q287" s="30"/>
      <c r="R287" s="30"/>
      <c r="S287" s="30"/>
      <c r="T287" s="30"/>
      <c r="U287" s="30"/>
      <c r="V287" s="30"/>
      <c r="W287" s="59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</row>
    <row r="288" spans="17:34">
      <c r="Q288" s="30"/>
      <c r="R288" s="30"/>
      <c r="S288" s="30"/>
      <c r="T288" s="30"/>
      <c r="U288" s="30"/>
      <c r="V288" s="30"/>
      <c r="W288" s="59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</row>
    <row r="289" spans="17:34">
      <c r="Q289" s="30"/>
      <c r="R289" s="30"/>
      <c r="S289" s="30"/>
      <c r="T289" s="30"/>
      <c r="U289" s="30"/>
      <c r="V289" s="30"/>
      <c r="W289" s="59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</row>
    <row r="290" spans="17:34">
      <c r="Q290" s="30"/>
      <c r="R290" s="30"/>
      <c r="S290" s="30"/>
      <c r="T290" s="30"/>
      <c r="U290" s="30"/>
      <c r="V290" s="30"/>
      <c r="W290" s="59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</row>
    <row r="291" spans="17:34">
      <c r="Q291" s="30"/>
      <c r="R291" s="30"/>
      <c r="S291" s="30"/>
      <c r="T291" s="30"/>
      <c r="U291" s="30"/>
      <c r="V291" s="30"/>
      <c r="W291" s="59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</row>
    <row r="292" spans="17:34">
      <c r="Q292" s="30"/>
      <c r="R292" s="30"/>
      <c r="S292" s="30"/>
      <c r="T292" s="30"/>
      <c r="U292" s="30"/>
      <c r="V292" s="30"/>
      <c r="W292" s="59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</row>
    <row r="293" spans="17:34">
      <c r="Q293" s="30"/>
      <c r="R293" s="30"/>
      <c r="S293" s="30"/>
      <c r="T293" s="30"/>
      <c r="U293" s="30"/>
      <c r="V293" s="30"/>
      <c r="W293" s="59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</row>
    <row r="294" spans="17:34">
      <c r="Q294" s="30"/>
      <c r="R294" s="30"/>
      <c r="S294" s="30"/>
      <c r="T294" s="30"/>
      <c r="U294" s="30"/>
      <c r="V294" s="30"/>
      <c r="W294" s="59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</row>
    <row r="295" spans="17:34">
      <c r="Q295" s="30"/>
      <c r="R295" s="30"/>
      <c r="S295" s="30"/>
      <c r="T295" s="30"/>
      <c r="U295" s="30"/>
      <c r="V295" s="30"/>
      <c r="W295" s="59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</row>
    <row r="296" spans="17:34">
      <c r="Q296" s="30"/>
      <c r="R296" s="30"/>
      <c r="S296" s="30"/>
      <c r="T296" s="30"/>
      <c r="U296" s="30"/>
      <c r="V296" s="30"/>
      <c r="W296" s="59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</row>
    <row r="297" spans="17:34">
      <c r="Q297" s="30"/>
      <c r="R297" s="30"/>
      <c r="S297" s="30"/>
      <c r="T297" s="30"/>
      <c r="U297" s="30"/>
      <c r="V297" s="30"/>
      <c r="W297" s="59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</row>
    <row r="298" spans="17:34">
      <c r="Q298" s="30"/>
      <c r="R298" s="30"/>
      <c r="S298" s="30"/>
      <c r="T298" s="30"/>
      <c r="U298" s="30"/>
      <c r="V298" s="30"/>
      <c r="W298" s="59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</row>
    <row r="299" spans="17:34">
      <c r="Q299" s="30"/>
      <c r="R299" s="30"/>
      <c r="S299" s="30"/>
      <c r="T299" s="30"/>
      <c r="U299" s="30"/>
      <c r="V299" s="30"/>
      <c r="W299" s="59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</row>
    <row r="300" spans="17:34">
      <c r="Q300" s="30"/>
      <c r="R300" s="30"/>
      <c r="S300" s="30"/>
      <c r="T300" s="30"/>
      <c r="U300" s="30"/>
      <c r="V300" s="30"/>
      <c r="W300" s="59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</row>
    <row r="301" spans="17:34">
      <c r="Q301" s="30"/>
      <c r="R301" s="30"/>
      <c r="S301" s="30"/>
      <c r="T301" s="30"/>
      <c r="U301" s="30"/>
      <c r="V301" s="30"/>
      <c r="W301" s="59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</row>
    <row r="302" spans="17:34">
      <c r="Q302" s="30"/>
      <c r="R302" s="30"/>
      <c r="S302" s="30"/>
      <c r="T302" s="30"/>
      <c r="U302" s="30"/>
      <c r="V302" s="30"/>
      <c r="W302" s="59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</row>
    <row r="303" spans="17:34">
      <c r="Q303" s="30"/>
      <c r="R303" s="30"/>
      <c r="S303" s="30"/>
      <c r="T303" s="30"/>
      <c r="U303" s="30"/>
      <c r="V303" s="30"/>
      <c r="W303" s="59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</row>
    <row r="304" spans="17:34">
      <c r="Q304" s="30"/>
      <c r="R304" s="30"/>
      <c r="S304" s="30"/>
      <c r="T304" s="30"/>
      <c r="U304" s="30"/>
      <c r="V304" s="30"/>
      <c r="W304" s="59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</row>
  </sheetData>
  <protectedRanges>
    <protectedRange sqref="D4:D19" name="InputParameters"/>
  </protectedRanges>
  <mergeCells count="1">
    <mergeCell ref="A1:N1"/>
  </mergeCells>
  <phoneticPr fontId="4" type="noConversion"/>
  <dataValidations count="9">
    <dataValidation type="list" allowBlank="1" showInputMessage="1" showErrorMessage="1" sqref="D4">
      <formula1>$C$58:$E$58</formula1>
    </dataValidation>
    <dataValidation type="list" allowBlank="1" showInputMessage="1" showErrorMessage="1" sqref="D13">
      <formula1>$C$62:$D$62</formula1>
    </dataValidation>
    <dataValidation type="list" allowBlank="1" showInputMessage="1" showErrorMessage="1" sqref="D5">
      <formula1>$C$59:$E$59</formula1>
    </dataValidation>
    <dataValidation type="list" allowBlank="1" showInputMessage="1" showErrorMessage="1" sqref="D6">
      <formula1>$C$60:$E$60</formula1>
    </dataValidation>
    <dataValidation type="list" allowBlank="1" showInputMessage="1" showErrorMessage="1" sqref="D8">
      <formula1>$C$61:$E$61</formula1>
    </dataValidation>
    <dataValidation type="list" allowBlank="1" showInputMessage="1" showErrorMessage="1" sqref="D7">
      <formula1>$C$64:$D$64</formula1>
    </dataValidation>
    <dataValidation type="list" allowBlank="1" showInputMessage="1" showErrorMessage="1" sqref="D17">
      <formula1>$C$65:$D$65</formula1>
    </dataValidation>
    <dataValidation type="list" allowBlank="1" showInputMessage="1" showErrorMessage="1" sqref="D18">
      <formula1>$C$66:$D$66</formula1>
    </dataValidation>
    <dataValidation type="list" allowBlank="1" showInputMessage="1" showErrorMessage="1" sqref="D19">
      <formula1>$C$67:$D$67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PHEV Analyses</vt:lpstr>
    </vt:vector>
  </TitlesOfParts>
  <Company> CMU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Shiau</dc:creator>
  <cp:lastModifiedBy>Administratr</cp:lastModifiedBy>
  <cp:lastPrinted>2009-02-10T16:21:41Z</cp:lastPrinted>
  <dcterms:created xsi:type="dcterms:W3CDTF">2009-01-26T22:23:05Z</dcterms:created>
  <dcterms:modified xsi:type="dcterms:W3CDTF">2010-01-29T20:09:23Z</dcterms:modified>
</cp:coreProperties>
</file>